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tabRatio="697" activeTab="0"/>
  </bookViews>
  <sheets>
    <sheet name="IS" sheetId="1" r:id="rId1"/>
    <sheet name="BS" sheetId="2" r:id="rId2"/>
    <sheet name="Equity" sheetId="3" r:id="rId3"/>
    <sheet name="Cashflow" sheetId="4" r:id="rId4"/>
    <sheet name="Notes " sheetId="5" r:id="rId5"/>
  </sheets>
  <definedNames>
    <definedName name="_xlnm.Print_Area" localSheetId="3">'Cashflow'!$A$1:$F$57</definedName>
    <definedName name="_xlnm.Print_Area" localSheetId="0">'IS'!$A$1:$H$56</definedName>
    <definedName name="_xlnm.Print_Area" localSheetId="4">'Notes '!$A$1:$I$185</definedName>
    <definedName name="_xlnm.Print_Titles" localSheetId="4">'Notes '!$1:$7</definedName>
  </definedNames>
  <calcPr fullCalcOnLoad="1"/>
</workbook>
</file>

<file path=xl/sharedStrings.xml><?xml version="1.0" encoding="utf-8"?>
<sst xmlns="http://schemas.openxmlformats.org/spreadsheetml/2006/main" count="264" uniqueCount="192">
  <si>
    <t>CONDENSED CONSOLIDATED INCOME STATEMENTS</t>
  </si>
  <si>
    <t>Quarter</t>
  </si>
  <si>
    <t>RM'000</t>
  </si>
  <si>
    <t>To Date</t>
  </si>
  <si>
    <t>Revenue</t>
  </si>
  <si>
    <t>Taxation</t>
  </si>
  <si>
    <t>Receivables</t>
  </si>
  <si>
    <t>Cash and bank balances</t>
  </si>
  <si>
    <t>Payables</t>
  </si>
  <si>
    <t>Note:</t>
  </si>
  <si>
    <t>CONDENSED CONSOLIDATED STATEMENT OF CHANGES IN EQUITY</t>
  </si>
  <si>
    <t>Share</t>
  </si>
  <si>
    <t>Capital</t>
  </si>
  <si>
    <t>Retained</t>
  </si>
  <si>
    <t>Profits</t>
  </si>
  <si>
    <t>Total</t>
  </si>
  <si>
    <t>Net profit for the period</t>
  </si>
  <si>
    <t>CONDENSED CONSOLIDATED CASH FLOW STATEMENT</t>
  </si>
  <si>
    <t>Profit before taxation</t>
  </si>
  <si>
    <t>Operating profit before working capital changes</t>
  </si>
  <si>
    <t>1.</t>
  </si>
  <si>
    <t>2.</t>
  </si>
  <si>
    <t>3.</t>
  </si>
  <si>
    <t>4.</t>
  </si>
  <si>
    <t>Valuation of Property, Plant and Equipment</t>
  </si>
  <si>
    <t>9.</t>
  </si>
  <si>
    <t>10.</t>
  </si>
  <si>
    <t>Subsequent Events</t>
  </si>
  <si>
    <t>11.</t>
  </si>
  <si>
    <t>12.</t>
  </si>
  <si>
    <t>13.</t>
  </si>
  <si>
    <t>Review Of Performance</t>
  </si>
  <si>
    <t>14.</t>
  </si>
  <si>
    <t>15.</t>
  </si>
  <si>
    <t>16.</t>
  </si>
  <si>
    <t>Accounting Policies and Methods Of Computation</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</si>
  <si>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</si>
  <si>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</si>
  <si>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</si>
  <si>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</si>
  <si>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</si>
  <si>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</si>
  <si>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</si>
  <si>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</si>
  <si>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</si>
  <si>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</si>
  <si>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</si>
  <si>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</si>
  <si>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</si>
  <si>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</si>
  <si>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</si>
  <si>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</si>
  <si>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</si>
  <si>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</si>
  <si>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</si>
  <si>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</si>
  <si>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Net Profit for the period (RM'000)</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</si>
  <si>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</si>
  <si>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</si>
  <si>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</si>
  <si>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</si>
  <si>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</si>
  <si>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</si>
  <si>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</si>
  <si>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</si>
  <si>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G.A. BLUE INTERNATIONAL BHD.</t>
  </si>
  <si>
    <t>Company No. 570396-D</t>
  </si>
  <si>
    <t>Minority interest</t>
  </si>
  <si>
    <t>Basic earnings per share (sen)</t>
  </si>
  <si>
    <t>Diluted earnings per share (sen)</t>
  </si>
  <si>
    <t xml:space="preserve">Profit after tax </t>
  </si>
  <si>
    <t>Profit before tax</t>
  </si>
  <si>
    <t>Finance cost</t>
  </si>
  <si>
    <t>Profit from operations</t>
  </si>
  <si>
    <t>Other operating income</t>
  </si>
  <si>
    <t>Operating expenses</t>
  </si>
  <si>
    <t>Share premium</t>
  </si>
  <si>
    <t>Share capital</t>
  </si>
  <si>
    <t>Deferred taxation</t>
  </si>
  <si>
    <t>Note :</t>
  </si>
  <si>
    <t>Shareholders' funds</t>
  </si>
  <si>
    <t>Property, plant and equipment</t>
  </si>
  <si>
    <t>Inventories</t>
  </si>
  <si>
    <t>Fixed deposit with a licensed bank</t>
  </si>
  <si>
    <t>Short term borrowings</t>
  </si>
  <si>
    <t>Provision for taxation</t>
  </si>
  <si>
    <t>Current assets</t>
  </si>
  <si>
    <t>Current liabilities</t>
  </si>
  <si>
    <t>Net current assets /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</si>
  <si>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</si>
  <si>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</si>
  <si>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</si>
  <si>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</si>
  <si>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</si>
  <si>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</si>
  <si>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</si>
  <si>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</si>
  <si>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</si>
  <si>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</si>
  <si>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</si>
  <si>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</si>
  <si>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</si>
  <si>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</si>
  <si>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Debtors</t>
  </si>
  <si>
    <t>Creditors</t>
  </si>
  <si>
    <t>Cash generated from operations</t>
  </si>
  <si>
    <t>Interest paid</t>
  </si>
  <si>
    <t>Taxation paid</t>
  </si>
  <si>
    <t>Net cash from operating activities</t>
  </si>
  <si>
    <t>Cash flows from investing activities</t>
  </si>
  <si>
    <t>Net cash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</si>
  <si>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</si>
  <si>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</si>
  <si>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</si>
  <si>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</si>
  <si>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</si>
  <si>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</si>
  <si>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There were no exceptional items for the current period to date under review.</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</si>
  <si>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</si>
  <si>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</si>
  <si>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</si>
  <si>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</si>
  <si>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</si>
  <si>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</si>
  <si>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There are no outstanding capital commitments at the end of the current quarter.</t>
  </si>
  <si>
    <t>Taxation comprise the following :</t>
  </si>
  <si>
    <t>Current taxation</t>
  </si>
  <si>
    <t>Tax expense</t>
  </si>
  <si>
    <t>Over/(under) provision</t>
  </si>
  <si>
    <t>Reconcilitation of statutory tax rate to effective tax rate :</t>
  </si>
  <si>
    <t>%</t>
  </si>
  <si>
    <t>Statutory tax rate</t>
  </si>
  <si>
    <t>Secured</t>
  </si>
  <si>
    <t>Unsecured</t>
  </si>
  <si>
    <t>Bank overdraft</t>
  </si>
  <si>
    <t>Group borrowings</t>
  </si>
  <si>
    <t>Short term</t>
  </si>
  <si>
    <t>Bankers acceptance</t>
  </si>
  <si>
    <t>Basis of calculation of earnings per share</t>
  </si>
  <si>
    <t>Indivdual</t>
  </si>
  <si>
    <t xml:space="preserve">As At </t>
  </si>
  <si>
    <t>Current Year  Prospects</t>
  </si>
  <si>
    <t xml:space="preserve"> </t>
  </si>
  <si>
    <t xml:space="preserve"> Material change in profit before taxation as compared to preceding quarter</t>
  </si>
  <si>
    <t>Tax recoverable</t>
  </si>
  <si>
    <t>Other receivables &amp; deposit</t>
  </si>
  <si>
    <t>Other payables &amp; accruals</t>
  </si>
  <si>
    <t>Based on results for the period :</t>
  </si>
  <si>
    <t>Over/(under) provision of deferred taxation</t>
  </si>
  <si>
    <t>Interest received</t>
  </si>
  <si>
    <t>Preceding</t>
  </si>
  <si>
    <t>Cumulative</t>
  </si>
  <si>
    <t>N/A</t>
  </si>
  <si>
    <t>Non-current liabilities</t>
  </si>
  <si>
    <t>Bankers Acceptances</t>
  </si>
  <si>
    <t xml:space="preserve">Effect of reduced tax rate of 20% </t>
  </si>
  <si>
    <t>(The figures  have not been audited)</t>
  </si>
  <si>
    <t>Represented by:</t>
  </si>
  <si>
    <t>Bank overdrafts</t>
  </si>
  <si>
    <t xml:space="preserve">Retained profit </t>
  </si>
  <si>
    <t>Corporate Proposals</t>
  </si>
  <si>
    <t>Intangible assets</t>
  </si>
  <si>
    <t>Dividends paid</t>
  </si>
  <si>
    <t>Repayment of bank borrowings</t>
  </si>
  <si>
    <t>Dividend payable</t>
  </si>
  <si>
    <t>There were no contingent liabilities and contingent assets of a material nature as at the date of this report.</t>
  </si>
  <si>
    <t>Term loan</t>
  </si>
  <si>
    <t>Long term</t>
  </si>
  <si>
    <t>Cumulative Quarter</t>
  </si>
  <si>
    <t>Balance at 1.8.2005</t>
  </si>
  <si>
    <t>31.7.05</t>
  </si>
  <si>
    <t>Balance at 1.8.2004</t>
  </si>
  <si>
    <t>Listing expenses written off</t>
  </si>
  <si>
    <t>Proceeds from disposal of property, plant and equipment</t>
  </si>
  <si>
    <t>Proceeds from term loan</t>
  </si>
  <si>
    <t>Profit after finance cost</t>
  </si>
  <si>
    <t>Goodwill on consolidation written off</t>
  </si>
  <si>
    <t>Term Loan</t>
  </si>
  <si>
    <t>FOR THE THIRD QUARTER ENDED 30 APRIL 2006</t>
  </si>
  <si>
    <t>30.4.06</t>
  </si>
  <si>
    <t>30.4.05</t>
  </si>
  <si>
    <t>CONDENSED BALANCE SHEETS AS AT 30 APRIL 2006</t>
  </si>
  <si>
    <t>FOR THE PERIOD ENDED 30 APRIL 2006</t>
  </si>
  <si>
    <t>Period Ended  30.4.2006</t>
  </si>
  <si>
    <t>Balance at 30-4-2006</t>
  </si>
  <si>
    <t>Quarter Ended  30.4.2005</t>
  </si>
  <si>
    <t>Balance at 30-4-2005</t>
  </si>
  <si>
    <t>30 APRIL 2006</t>
  </si>
  <si>
    <t>Purchase of intangible assets</t>
  </si>
  <si>
    <t xml:space="preserve">Tax rate applicable to non-deductible expenses </t>
  </si>
  <si>
    <t>Underprovision in previous quarters</t>
  </si>
  <si>
    <t>Dividend paid</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</si>
</sst>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s>
  <fonts count="11">
    <font>
      <sz val="10"/>
      <name val="Arial"/>
      <family val="0"/>
    </font>
    <font>
      <sz val="10"/>
      <name val="Times New Roman"/>
      <family val="1"/>
    </font>
    <font>
      <b/>
      <sz val="10"/>
      <name val="Times New Roman"/>
      <family val="1"/>
    </font>
    <font>
      <u val="single"/>
      <sz val="10"/>
      <name val="Times New Roman"/>
      <family val="1"/>
    </font>
    <font>
      <sz val="10"/>
      <color indexed="8"/>
      <name val="Times New Roman"/>
      <family val="1"/>
    </font>
    <font>
      <sz val="10"/>
      <color indexed="10"/>
      <name val="Times New Roman"/>
      <family val="1"/>
    </font>
    <font>
      <sz val="11"/>
      <name val="Times New Roman"/>
      <family val="1"/>
    </font>
    <font>
      <b/>
      <u val="single"/>
      <sz val="11"/>
      <name val="Times New Roman"/>
      <family val="1"/>
    </font>
    <font>
      <u val="single"/>
      <sz val="10"/>
      <color indexed="12"/>
      <name val="Arial"/>
      <family val="0"/>
    </font>
    <font>
      <u val="single"/>
      <sz val="10"/>
      <color indexed="36"/>
      <name val="Arial"/>
      <family val="0"/>
    </font>
    <font>
      <sz val="9"/>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9" fontId="1" fillId="0" borderId="0" xfId="15" applyNumberFormat="1" applyFont="1" applyAlignment="1">
      <alignment/>
    </xf>
    <xf numFmtId="179" fontId="1" fillId="0" borderId="0" xfId="15" applyNumberFormat="1" applyFont="1" applyAlignment="1">
      <alignment horizontal="center"/>
    </xf>
    <xf numFmtId="179" fontId="1" fillId="0" borderId="0" xfId="15" applyNumberFormat="1" applyFont="1" applyBorder="1" applyAlignment="1">
      <alignment/>
    </xf>
    <xf numFmtId="179" fontId="1" fillId="0" borderId="0" xfId="15" applyNumberFormat="1" applyFont="1" applyBorder="1" applyAlignment="1">
      <alignment horizontal="center"/>
    </xf>
    <xf numFmtId="179" fontId="1" fillId="0" borderId="1" xfId="15" applyNumberFormat="1" applyFont="1" applyBorder="1" applyAlignment="1">
      <alignment/>
    </xf>
    <xf numFmtId="179" fontId="1" fillId="0" borderId="0" xfId="0" applyNumberFormat="1" applyFont="1" applyAlignment="1">
      <alignment horizontal="center"/>
    </xf>
    <xf numFmtId="185" fontId="1" fillId="0" borderId="0" xfId="0" applyNumberFormat="1" applyFont="1" applyAlignment="1">
      <alignment horizontal="center"/>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2" xfId="15" applyNumberFormat="1" applyFont="1" applyBorder="1" applyAlignment="1">
      <alignment/>
    </xf>
    <xf numFmtId="179" fontId="1" fillId="0" borderId="0" xfId="15" applyNumberFormat="1" applyFont="1" applyAlignment="1">
      <alignment horizontal="right"/>
    </xf>
    <xf numFmtId="179" fontId="1" fillId="0" borderId="3" xfId="15" applyNumberFormat="1" applyFont="1" applyBorder="1" applyAlignment="1">
      <alignment/>
    </xf>
    <xf numFmtId="179" fontId="1" fillId="0" borderId="4" xfId="15" applyNumberFormat="1" applyFont="1" applyBorder="1" applyAlignment="1">
      <alignment/>
    </xf>
    <xf numFmtId="0" fontId="1" fillId="0" borderId="0" xfId="0" applyFont="1" applyAlignment="1">
      <alignment horizontal="justify"/>
    </xf>
    <xf numFmtId="179"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9" fontId="1" fillId="0" borderId="5" xfId="15" applyNumberFormat="1" applyFont="1" applyBorder="1" applyAlignment="1">
      <alignment/>
    </xf>
    <xf numFmtId="0" fontId="1" fillId="2" borderId="0" xfId="0" applyFont="1" applyFill="1" applyAlignment="1">
      <alignment/>
    </xf>
    <xf numFmtId="15" fontId="3" fillId="0" borderId="0" xfId="0" applyNumberFormat="1" applyFont="1" applyAlignment="1">
      <alignment horizontal="left"/>
    </xf>
    <xf numFmtId="0" fontId="6" fillId="0" borderId="0" xfId="0" applyFont="1" applyAlignment="1">
      <alignment/>
    </xf>
    <xf numFmtId="0" fontId="6" fillId="0" borderId="0" xfId="0" applyFont="1" applyAlignment="1">
      <alignment horizontal="center"/>
    </xf>
    <xf numFmtId="0" fontId="6" fillId="0" borderId="0" xfId="0" applyFont="1" applyBorder="1" applyAlignment="1">
      <alignment/>
    </xf>
    <xf numFmtId="0" fontId="6" fillId="0" borderId="0" xfId="0" applyFont="1" applyFill="1" applyAlignment="1">
      <alignment/>
    </xf>
    <xf numFmtId="15" fontId="6" fillId="0" borderId="0" xfId="0" applyNumberFormat="1" applyFont="1" applyAlignment="1" quotePrefix="1">
      <alignment horizontal="center"/>
    </xf>
    <xf numFmtId="0" fontId="7" fillId="0" borderId="0" xfId="0" applyFont="1" applyAlignment="1">
      <alignment/>
    </xf>
    <xf numFmtId="0" fontId="6" fillId="0" borderId="0" xfId="0" applyFont="1" applyAlignment="1" quotePrefix="1">
      <alignment/>
    </xf>
    <xf numFmtId="16" fontId="1" fillId="0" borderId="0" xfId="0" applyNumberFormat="1" applyFont="1" applyAlignment="1">
      <alignment horizontal="center"/>
    </xf>
    <xf numFmtId="179" fontId="2" fillId="0" borderId="0" xfId="15" applyNumberFormat="1" applyFont="1" applyAlignment="1">
      <alignment/>
    </xf>
    <xf numFmtId="179" fontId="1" fillId="0" borderId="6" xfId="15" applyNumberFormat="1" applyFont="1" applyBorder="1" applyAlignment="1">
      <alignment/>
    </xf>
    <xf numFmtId="179" fontId="2" fillId="0" borderId="0" xfId="15" applyNumberFormat="1" applyFont="1" applyBorder="1" applyAlignment="1">
      <alignment/>
    </xf>
    <xf numFmtId="179" fontId="1" fillId="0" borderId="7" xfId="15" applyNumberFormat="1" applyFont="1" applyBorder="1" applyAlignment="1">
      <alignment/>
    </xf>
    <xf numFmtId="179" fontId="1" fillId="0" borderId="1" xfId="15" applyNumberFormat="1" applyFont="1" applyFill="1" applyBorder="1" applyAlignment="1">
      <alignment horizontal="center"/>
    </xf>
    <xf numFmtId="179" fontId="1" fillId="0" borderId="0" xfId="15" applyNumberFormat="1" applyFont="1" applyFill="1" applyAlignment="1">
      <alignment horizontal="center"/>
    </xf>
    <xf numFmtId="179" fontId="1" fillId="0" borderId="0" xfId="15" applyNumberFormat="1" applyFont="1" applyFill="1" applyBorder="1" applyAlignment="1">
      <alignment/>
    </xf>
    <xf numFmtId="179" fontId="1" fillId="0" borderId="8" xfId="15" applyNumberFormat="1" applyFont="1" applyFill="1" applyBorder="1" applyAlignment="1">
      <alignment/>
    </xf>
    <xf numFmtId="43" fontId="1" fillId="0" borderId="8" xfId="15" applyFont="1" applyFill="1" applyBorder="1" applyAlignment="1">
      <alignment/>
    </xf>
    <xf numFmtId="43" fontId="1" fillId="0" borderId="8" xfId="15" applyFont="1" applyFill="1" applyBorder="1" applyAlignment="1">
      <alignment horizontal="righ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quotePrefix="1">
      <alignment horizontal="left"/>
    </xf>
    <xf numFmtId="0" fontId="2" fillId="0" borderId="0" xfId="0" applyFont="1" applyFill="1" applyAlignment="1">
      <alignmen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41" fontId="1" fillId="0" borderId="2" xfId="0" applyNumberFormat="1" applyFont="1" applyFill="1" applyBorder="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8" xfId="0" applyNumberFormat="1" applyFont="1" applyFill="1" applyBorder="1" applyAlignment="1">
      <alignment horizontal="center"/>
    </xf>
    <xf numFmtId="41" fontId="1" fillId="0" borderId="0" xfId="0" applyNumberFormat="1" applyFont="1" applyFill="1" applyAlignment="1">
      <alignment horizontal="center"/>
    </xf>
    <xf numFmtId="192" fontId="1" fillId="0" borderId="8" xfId="0" applyNumberFormat="1" applyFont="1" applyFill="1" applyBorder="1" applyAlignment="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15" applyNumberFormat="1" applyFont="1" applyFill="1" applyBorder="1" applyAlignment="1">
      <alignment horizontal="center"/>
    </xf>
    <xf numFmtId="43" fontId="1" fillId="0" borderId="0" xfId="15" applyFont="1" applyFill="1" applyBorder="1" applyAlignment="1">
      <alignment/>
    </xf>
    <xf numFmtId="41" fontId="1" fillId="0" borderId="9" xfId="0" applyNumberFormat="1" applyFont="1" applyFill="1" applyBorder="1" applyAlignment="1">
      <alignment/>
    </xf>
    <xf numFmtId="0" fontId="10" fillId="0" borderId="0" xfId="0" applyFont="1" applyAlignment="1">
      <alignment horizontal="center"/>
    </xf>
    <xf numFmtId="179" fontId="1" fillId="0" borderId="0" xfId="15" applyNumberFormat="1" applyFont="1" applyBorder="1" applyAlignment="1">
      <alignment horizontal="right"/>
    </xf>
    <xf numFmtId="0" fontId="10" fillId="0" borderId="0" xfId="0" applyFont="1" applyFill="1" applyAlignment="1">
      <alignment horizontal="center"/>
    </xf>
    <xf numFmtId="15" fontId="2" fillId="0" borderId="0" xfId="0" applyNumberFormat="1" applyFont="1" applyAlignment="1" quotePrefix="1">
      <alignment/>
    </xf>
    <xf numFmtId="15" fontId="2" fillId="0" borderId="0" xfId="0" applyNumberFormat="1" applyFont="1" applyAlignment="1">
      <alignment/>
    </xf>
    <xf numFmtId="0" fontId="1" fillId="2" borderId="0" xfId="0" applyFont="1" applyFill="1" applyBorder="1" applyAlignment="1">
      <alignment/>
    </xf>
    <xf numFmtId="179" fontId="1" fillId="0" borderId="2" xfId="15" applyNumberFormat="1" applyFont="1" applyFill="1" applyBorder="1" applyAlignment="1">
      <alignment horizontal="center"/>
    </xf>
    <xf numFmtId="41" fontId="1" fillId="0" borderId="0" xfId="15" applyNumberFormat="1" applyFont="1" applyFill="1" applyAlignment="1">
      <alignment horizontal="right"/>
    </xf>
    <xf numFmtId="193" fontId="1" fillId="0" borderId="0" xfId="0" applyNumberFormat="1" applyFont="1" applyFill="1" applyAlignment="1">
      <alignment/>
    </xf>
    <xf numFmtId="0" fontId="1" fillId="0" borderId="2" xfId="0" applyFont="1" applyFill="1" applyBorder="1" applyAlignment="1">
      <alignment/>
    </xf>
    <xf numFmtId="0" fontId="1" fillId="0" borderId="0" xfId="0" applyFont="1" applyBorder="1" applyAlignment="1">
      <alignment/>
    </xf>
    <xf numFmtId="179" fontId="1" fillId="0" borderId="1" xfId="15" applyNumberFormat="1" applyFont="1" applyFill="1" applyBorder="1" applyAlignment="1">
      <alignment/>
    </xf>
    <xf numFmtId="179" fontId="1" fillId="0" borderId="4" xfId="15" applyNumberFormat="1" applyFont="1" applyFill="1" applyBorder="1" applyAlignment="1">
      <alignment/>
    </xf>
    <xf numFmtId="179" fontId="1" fillId="0" borderId="0" xfId="0" applyNumberFormat="1" applyFont="1" applyAlignment="1">
      <alignment/>
    </xf>
    <xf numFmtId="0" fontId="1" fillId="0" borderId="0" xfId="0" applyFont="1" applyBorder="1" applyAlignment="1">
      <alignment horizontal="center"/>
    </xf>
    <xf numFmtId="179" fontId="1" fillId="0" borderId="3" xfId="15" applyNumberFormat="1" applyFont="1" applyFill="1" applyBorder="1" applyAlignment="1">
      <alignment/>
    </xf>
    <xf numFmtId="179" fontId="1" fillId="0" borderId="5" xfId="15" applyNumberFormat="1" applyFont="1" applyFill="1" applyBorder="1" applyAlignment="1">
      <alignment/>
    </xf>
    <xf numFmtId="179" fontId="1" fillId="0" borderId="0" xfId="15" applyNumberFormat="1" applyFont="1" applyFill="1" applyAlignment="1">
      <alignment horizontal="right"/>
    </xf>
    <xf numFmtId="179" fontId="1" fillId="0" borderId="2" xfId="15" applyNumberFormat="1" applyFont="1" applyFill="1" applyBorder="1" applyAlignment="1">
      <alignment/>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47625</xdr:rowOff>
    </xdr:from>
    <xdr:ext cx="76200" cy="200025"/>
    <xdr:sp>
      <xdr:nvSpPr>
        <xdr:cNvPr id="1" name="TextBox 2"/>
        <xdr:cNvSpPr txBox="1">
          <a:spLocks noChangeArrowheads="1"/>
        </xdr:cNvSpPr>
      </xdr:nvSpPr>
      <xdr:spPr>
        <a:xfrm>
          <a:off x="2305050" y="8362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50</xdr:row>
      <xdr:rowOff>9525</xdr:rowOff>
    </xdr:from>
    <xdr:to>
      <xdr:col>7</xdr:col>
      <xdr:colOff>657225</xdr:colOff>
      <xdr:row>55</xdr:row>
      <xdr:rowOff>19050</xdr:rowOff>
    </xdr:to>
    <xdr:sp>
      <xdr:nvSpPr>
        <xdr:cNvPr id="2" name="TextBox 3"/>
        <xdr:cNvSpPr txBox="1">
          <a:spLocks noChangeArrowheads="1"/>
        </xdr:cNvSpPr>
      </xdr:nvSpPr>
      <xdr:spPr>
        <a:xfrm>
          <a:off x="9525" y="8162925"/>
          <a:ext cx="5343525" cy="819150"/>
        </a:xfrm>
        <a:prstGeom prst="rect">
          <a:avLst/>
        </a:prstGeom>
        <a:solidFill>
          <a:srgbClr val="FFFFFF"/>
        </a:solidFill>
        <a:ln w="9525" cmpd="sng">
          <a:noFill/>
        </a:ln>
      </xdr:spPr>
      <xdr:txBody>
        <a:bodyPr vertOverflow="clip" wrap="square"/>
        <a:p>
          <a:pPr algn="l">
            <a:defRPr/>
          </a:pPr>
          <a:r>
            <a:rPr lang="en-US" cap="none" sz="1000" b="0" i="0" u="none" baseline="0"/>
            <a:t>1. The Condensed Consolidated Income Statements should be read in conjunction with the Annual Financial Report for the year ended 31 July 2005 and the accompanying explanatory notes attached to the interim financial statements.
2. Basic earnings per share for the preceding corresponding quarter has been adjusted to take into account the bonus issue completed on 18 March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4</xdr:col>
      <xdr:colOff>38100</xdr:colOff>
      <xdr:row>48</xdr:row>
      <xdr:rowOff>0</xdr:rowOff>
    </xdr:to>
    <xdr:sp>
      <xdr:nvSpPr>
        <xdr:cNvPr id="1" name="TextBox 1"/>
        <xdr:cNvSpPr txBox="1">
          <a:spLocks noChangeArrowheads="1"/>
        </xdr:cNvSpPr>
      </xdr:nvSpPr>
      <xdr:spPr>
        <a:xfrm>
          <a:off x="9525" y="7810500"/>
          <a:ext cx="54578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352425</xdr:colOff>
      <xdr:row>49</xdr:row>
      <xdr:rowOff>47625</xdr:rowOff>
    </xdr:from>
    <xdr:ext cx="76200" cy="200025"/>
    <xdr:sp>
      <xdr:nvSpPr>
        <xdr:cNvPr id="2" name="TextBox 2"/>
        <xdr:cNvSpPr txBox="1">
          <a:spLocks noChangeArrowheads="1"/>
        </xdr:cNvSpPr>
      </xdr:nvSpPr>
      <xdr:spPr>
        <a:xfrm>
          <a:off x="3990975" y="8020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9525</xdr:rowOff>
    </xdr:from>
    <xdr:to>
      <xdr:col>4</xdr:col>
      <xdr:colOff>28575</xdr:colOff>
      <xdr:row>51</xdr:row>
      <xdr:rowOff>104775</xdr:rowOff>
    </xdr:to>
    <xdr:sp>
      <xdr:nvSpPr>
        <xdr:cNvPr id="3" name="TextBox 3"/>
        <xdr:cNvSpPr txBox="1">
          <a:spLocks noChangeArrowheads="1"/>
        </xdr:cNvSpPr>
      </xdr:nvSpPr>
      <xdr:spPr>
        <a:xfrm>
          <a:off x="9525" y="7820025"/>
          <a:ext cx="5448300"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Report for the year ended 31 July 2005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152400</xdr:rowOff>
    </xdr:from>
    <xdr:to>
      <xdr:col>4</xdr:col>
      <xdr:colOff>781050</xdr:colOff>
      <xdr:row>43</xdr:row>
      <xdr:rowOff>95250</xdr:rowOff>
    </xdr:to>
    <xdr:sp>
      <xdr:nvSpPr>
        <xdr:cNvPr id="1" name="TextBox 1"/>
        <xdr:cNvSpPr txBox="1">
          <a:spLocks noChangeArrowheads="1"/>
        </xdr:cNvSpPr>
      </xdr:nvSpPr>
      <xdr:spPr>
        <a:xfrm>
          <a:off x="9525" y="6505575"/>
          <a:ext cx="5162550"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for the year ended 31 July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54</xdr:row>
      <xdr:rowOff>47625</xdr:rowOff>
    </xdr:from>
    <xdr:ext cx="76200" cy="200025"/>
    <xdr:sp>
      <xdr:nvSpPr>
        <xdr:cNvPr id="1" name="TextBox 2"/>
        <xdr:cNvSpPr txBox="1">
          <a:spLocks noChangeArrowheads="1"/>
        </xdr:cNvSpPr>
      </xdr:nvSpPr>
      <xdr:spPr>
        <a:xfrm>
          <a:off x="3609975" y="8686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54</xdr:row>
      <xdr:rowOff>9525</xdr:rowOff>
    </xdr:from>
    <xdr:to>
      <xdr:col>6</xdr:col>
      <xdr:colOff>0</xdr:colOff>
      <xdr:row>57</xdr:row>
      <xdr:rowOff>19050</xdr:rowOff>
    </xdr:to>
    <xdr:sp>
      <xdr:nvSpPr>
        <xdr:cNvPr id="2" name="TextBox 3"/>
        <xdr:cNvSpPr txBox="1">
          <a:spLocks noChangeArrowheads="1"/>
        </xdr:cNvSpPr>
      </xdr:nvSpPr>
      <xdr:spPr>
        <a:xfrm>
          <a:off x="9525" y="8648700"/>
          <a:ext cx="5724525" cy="5048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Report for the year ended 31 July 2005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57150</xdr:rowOff>
    </xdr:from>
    <xdr:to>
      <xdr:col>8</xdr:col>
      <xdr:colOff>533400</xdr:colOff>
      <xdr:row>22</xdr:row>
      <xdr:rowOff>66675</xdr:rowOff>
    </xdr:to>
    <xdr:sp>
      <xdr:nvSpPr>
        <xdr:cNvPr id="1" name="Text 18"/>
        <xdr:cNvSpPr txBox="1">
          <a:spLocks noChangeArrowheads="1"/>
        </xdr:cNvSpPr>
      </xdr:nvSpPr>
      <xdr:spPr>
        <a:xfrm>
          <a:off x="304800" y="3667125"/>
          <a:ext cx="5505450" cy="2000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auditors’ report on the financial statements for the year ended 31 July 2005 was not qualified.</a:t>
          </a:r>
        </a:p>
      </xdr:txBody>
    </xdr:sp>
    <xdr:clientData/>
  </xdr:twoCellAnchor>
  <xdr:twoCellAnchor>
    <xdr:from>
      <xdr:col>1</xdr:col>
      <xdr:colOff>0</xdr:colOff>
      <xdr:row>57</xdr:row>
      <xdr:rowOff>47625</xdr:rowOff>
    </xdr:from>
    <xdr:to>
      <xdr:col>8</xdr:col>
      <xdr:colOff>485775</xdr:colOff>
      <xdr:row>59</xdr:row>
      <xdr:rowOff>47625</xdr:rowOff>
    </xdr:to>
    <xdr:sp>
      <xdr:nvSpPr>
        <xdr:cNvPr id="2" name="Text 18"/>
        <xdr:cNvSpPr txBox="1">
          <a:spLocks noChangeArrowheads="1"/>
        </xdr:cNvSpPr>
      </xdr:nvSpPr>
      <xdr:spPr>
        <a:xfrm>
          <a:off x="304800" y="10115550"/>
          <a:ext cx="5457825" cy="3524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valuation of property, plant and equipment since the last audited financial statements for the year ended 31 July 2005.</a:t>
          </a:r>
        </a:p>
      </xdr:txBody>
    </xdr:sp>
    <xdr:clientData/>
  </xdr:twoCellAnchor>
  <xdr:twoCellAnchor>
    <xdr:from>
      <xdr:col>1</xdr:col>
      <xdr:colOff>0</xdr:colOff>
      <xdr:row>62</xdr:row>
      <xdr:rowOff>57150</xdr:rowOff>
    </xdr:from>
    <xdr:to>
      <xdr:col>8</xdr:col>
      <xdr:colOff>409575</xdr:colOff>
      <xdr:row>64</xdr:row>
      <xdr:rowOff>38100</xdr:rowOff>
    </xdr:to>
    <xdr:sp>
      <xdr:nvSpPr>
        <xdr:cNvPr id="3" name="Text 18"/>
        <xdr:cNvSpPr txBox="1">
          <a:spLocks noChangeArrowheads="1"/>
        </xdr:cNvSpPr>
      </xdr:nvSpPr>
      <xdr:spPr>
        <a:xfrm>
          <a:off x="304800" y="11020425"/>
          <a:ext cx="5381625" cy="3333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 the opinion of the Directors, no material events have arisen between the end of the reporting quarter and the date of this announcement.</a:t>
          </a:r>
          <a:r>
            <a:rPr lang="en-US" cap="none" sz="1000" b="0" i="0" u="none" baseline="0">
              <a:latin typeface="Arial"/>
              <a:ea typeface="Arial"/>
              <a:cs typeface="Arial"/>
            </a:rPr>
            <a:t>
</a:t>
          </a:r>
        </a:p>
      </xdr:txBody>
    </xdr:sp>
    <xdr:clientData/>
  </xdr:twoCellAnchor>
  <xdr:twoCellAnchor>
    <xdr:from>
      <xdr:col>1</xdr:col>
      <xdr:colOff>0</xdr:colOff>
      <xdr:row>67</xdr:row>
      <xdr:rowOff>57150</xdr:rowOff>
    </xdr:from>
    <xdr:to>
      <xdr:col>8</xdr:col>
      <xdr:colOff>428625</xdr:colOff>
      <xdr:row>72</xdr:row>
      <xdr:rowOff>47625</xdr:rowOff>
    </xdr:to>
    <xdr:sp>
      <xdr:nvSpPr>
        <xdr:cNvPr id="4" name="Text 18"/>
        <xdr:cNvSpPr txBox="1">
          <a:spLocks noChangeArrowheads="1"/>
        </xdr:cNvSpPr>
      </xdr:nvSpPr>
      <xdr:spPr>
        <a:xfrm>
          <a:off x="304800" y="11915775"/>
          <a:ext cx="5400675" cy="8286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28th November 2005, the Company acquired 1,300,000 shares of Syabas Lagenda Sdn Bhd for a total consideration of RM2.00.
Other than the above, there was no other change in the composition of the Group for the current financial year to date.
(i) The Acquisition of 100% equity interest in GBC based on its audited consolidated net tangible assets (“NTA”) at 31 July 2002 to be satisfied by the issuance of 40,999,998 new G.A. Blue ordinary shares of RM1.00 each valued at approximately RM1.03 per share. 
</a:t>
          </a:r>
        </a:p>
      </xdr:txBody>
    </xdr:sp>
    <xdr:clientData/>
  </xdr:twoCellAnchor>
  <xdr:twoCellAnchor>
    <xdr:from>
      <xdr:col>1</xdr:col>
      <xdr:colOff>9525</xdr:colOff>
      <xdr:row>83</xdr:row>
      <xdr:rowOff>57150</xdr:rowOff>
    </xdr:from>
    <xdr:to>
      <xdr:col>8</xdr:col>
      <xdr:colOff>561975</xdr:colOff>
      <xdr:row>86</xdr:row>
      <xdr:rowOff>152400</xdr:rowOff>
    </xdr:to>
    <xdr:sp>
      <xdr:nvSpPr>
        <xdr:cNvPr id="5" name="Text 18"/>
        <xdr:cNvSpPr txBox="1">
          <a:spLocks noChangeArrowheads="1"/>
        </xdr:cNvSpPr>
      </xdr:nvSpPr>
      <xdr:spPr>
        <a:xfrm>
          <a:off x="314325" y="14706600"/>
          <a:ext cx="5524500" cy="628650"/>
        </a:xfrm>
        <a:prstGeom prst="rect">
          <a:avLst/>
        </a:prstGeom>
        <a:solidFill>
          <a:srgbClr val="FFFFFF"/>
        </a:solidFill>
        <a:ln w="1" cmpd="sng">
          <a:noFill/>
        </a:ln>
      </xdr:spPr>
      <xdr:txBody>
        <a:bodyPr vertOverflow="clip" wrap="square"/>
        <a:p>
          <a:pPr algn="l">
            <a:defRPr/>
          </a:pPr>
          <a:r>
            <a:rPr lang="en-US" cap="none" sz="1000" b="0" i="0" u="none" baseline="0"/>
            <a:t>Local market conditions continues to be difficult resulting in revenue of RM37.69 million achieved for the period under review, which is 14.5% lower as compared to RM44.08 million in the corresponding period last year. Likewise, profit before tax declined to RM6.16 million as compared to RM9.89 million recorded in the previous corresponding period. </a:t>
          </a:r>
        </a:p>
      </xdr:txBody>
    </xdr:sp>
    <xdr:clientData/>
  </xdr:twoCellAnchor>
  <xdr:twoCellAnchor>
    <xdr:from>
      <xdr:col>1</xdr:col>
      <xdr:colOff>19050</xdr:colOff>
      <xdr:row>90</xdr:row>
      <xdr:rowOff>85725</xdr:rowOff>
    </xdr:from>
    <xdr:to>
      <xdr:col>8</xdr:col>
      <xdr:colOff>590550</xdr:colOff>
      <xdr:row>93</xdr:row>
      <xdr:rowOff>19050</xdr:rowOff>
    </xdr:to>
    <xdr:sp>
      <xdr:nvSpPr>
        <xdr:cNvPr id="6" name="Text 18"/>
        <xdr:cNvSpPr txBox="1">
          <a:spLocks noChangeArrowheads="1"/>
        </xdr:cNvSpPr>
      </xdr:nvSpPr>
      <xdr:spPr>
        <a:xfrm>
          <a:off x="323850" y="15973425"/>
          <a:ext cx="5543550" cy="504825"/>
        </a:xfrm>
        <a:prstGeom prst="rect">
          <a:avLst/>
        </a:prstGeom>
        <a:solidFill>
          <a:srgbClr val="FFFFFF"/>
        </a:solidFill>
        <a:ln w="1" cmpd="sng">
          <a:noFill/>
        </a:ln>
      </xdr:spPr>
      <xdr:txBody>
        <a:bodyPr vertOverflow="clip" wrap="square"/>
        <a:p>
          <a:pPr algn="just">
            <a:defRPr/>
          </a:pPr>
          <a:r>
            <a:rPr lang="en-US" cap="none" sz="1000" b="0" i="0" u="none" baseline="0"/>
            <a:t>Profit before tax of RM0.27 million for the current quarter was lower than the previous quarter of RM0.77 million due to lower sales recorded for the current quarter. This quarter being the off-peak period for the Group captures the lowest sales volume for the financial year.</a:t>
          </a:r>
        </a:p>
      </xdr:txBody>
    </xdr:sp>
    <xdr:clientData/>
  </xdr:twoCellAnchor>
  <xdr:twoCellAnchor>
    <xdr:from>
      <xdr:col>1</xdr:col>
      <xdr:colOff>9525</xdr:colOff>
      <xdr:row>96</xdr:row>
      <xdr:rowOff>57150</xdr:rowOff>
    </xdr:from>
    <xdr:to>
      <xdr:col>8</xdr:col>
      <xdr:colOff>561975</xdr:colOff>
      <xdr:row>100</xdr:row>
      <xdr:rowOff>19050</xdr:rowOff>
    </xdr:to>
    <xdr:sp>
      <xdr:nvSpPr>
        <xdr:cNvPr id="7" name="Text 18"/>
        <xdr:cNvSpPr txBox="1">
          <a:spLocks noChangeArrowheads="1"/>
        </xdr:cNvSpPr>
      </xdr:nvSpPr>
      <xdr:spPr>
        <a:xfrm>
          <a:off x="314325" y="17097375"/>
          <a:ext cx="5524500" cy="6286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Depressed market conditions had resulted in lower domestic sales achieved for the current year to date as compared to the previous year. The Group's new ventures into the overseas markets, primarily into United States and the United Kingdom, has taken up a longer gestation period than expected. Even so, the directors are confident that the Group's plans to achieve growth through this route remains intact.</a:t>
          </a:r>
        </a:p>
      </xdr:txBody>
    </xdr:sp>
    <xdr:clientData/>
  </xdr:twoCellAnchor>
  <xdr:twoCellAnchor>
    <xdr:from>
      <xdr:col>1</xdr:col>
      <xdr:colOff>0</xdr:colOff>
      <xdr:row>43</xdr:row>
      <xdr:rowOff>38100</xdr:rowOff>
    </xdr:from>
    <xdr:to>
      <xdr:col>8</xdr:col>
      <xdr:colOff>533400</xdr:colOff>
      <xdr:row>46</xdr:row>
      <xdr:rowOff>133350</xdr:rowOff>
    </xdr:to>
    <xdr:sp>
      <xdr:nvSpPr>
        <xdr:cNvPr id="8" name="Text 18"/>
        <xdr:cNvSpPr txBox="1">
          <a:spLocks noChangeArrowheads="1"/>
        </xdr:cNvSpPr>
      </xdr:nvSpPr>
      <xdr:spPr>
        <a:xfrm>
          <a:off x="304800" y="7610475"/>
          <a:ext cx="5505450" cy="628650"/>
        </a:xfrm>
        <a:prstGeom prst="rect">
          <a:avLst/>
        </a:prstGeom>
        <a:solidFill>
          <a:srgbClr val="FFFFFF"/>
        </a:solidFill>
        <a:ln w="1" cmpd="sng">
          <a:noFill/>
        </a:ln>
      </xdr:spPr>
      <xdr:txBody>
        <a:bodyPr vertOverflow="clip" wrap="square"/>
        <a:p>
          <a:pPr algn="l">
            <a:defRPr/>
          </a:pPr>
          <a:r>
            <a:rPr lang="en-US" cap="none" sz="1000" b="0" i="0" u="none" baseline="0"/>
            <a:t>No dividend has been declared for the current financial period to date.
An interim dividend of 4% less tax and a  final dividend of 3% less tax for the previous financial year ended 31 July 2005 has been paid on 15 August, 2005 and 24 February, 2006 respectively.</a:t>
          </a:r>
        </a:p>
      </xdr:txBody>
    </xdr:sp>
    <xdr:clientData/>
  </xdr:twoCellAnchor>
  <xdr:twoCellAnchor>
    <xdr:from>
      <xdr:col>1</xdr:col>
      <xdr:colOff>9525</xdr:colOff>
      <xdr:row>100</xdr:row>
      <xdr:rowOff>0</xdr:rowOff>
    </xdr:from>
    <xdr:to>
      <xdr:col>8</xdr:col>
      <xdr:colOff>523875</xdr:colOff>
      <xdr:row>100</xdr:row>
      <xdr:rowOff>0</xdr:rowOff>
    </xdr:to>
    <xdr:sp>
      <xdr:nvSpPr>
        <xdr:cNvPr id="9" name="Text 18"/>
        <xdr:cNvSpPr txBox="1">
          <a:spLocks noChangeArrowheads="1"/>
        </xdr:cNvSpPr>
      </xdr:nvSpPr>
      <xdr:spPr>
        <a:xfrm>
          <a:off x="314325" y="17764125"/>
          <a:ext cx="54864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In the prospectus dated 31 January 2004, the Directors has forcasted a consolidated profit after tax of RM3.45million for the financial year ended 31 July 2004 after  deducting pre-acquisition profit of RM5.29million. The Group has achieved an unaudited profit after tax of RM11.68 million.</a:t>
          </a:r>
        </a:p>
      </xdr:txBody>
    </xdr:sp>
    <xdr:clientData/>
  </xdr:twoCellAnchor>
  <xdr:twoCellAnchor>
    <xdr:from>
      <xdr:col>1</xdr:col>
      <xdr:colOff>9525</xdr:colOff>
      <xdr:row>131</xdr:row>
      <xdr:rowOff>76200</xdr:rowOff>
    </xdr:from>
    <xdr:to>
      <xdr:col>8</xdr:col>
      <xdr:colOff>371475</xdr:colOff>
      <xdr:row>132</xdr:row>
      <xdr:rowOff>47625</xdr:rowOff>
    </xdr:to>
    <xdr:sp>
      <xdr:nvSpPr>
        <xdr:cNvPr id="10" name="Text 18"/>
        <xdr:cNvSpPr txBox="1">
          <a:spLocks noChangeArrowheads="1"/>
        </xdr:cNvSpPr>
      </xdr:nvSpPr>
      <xdr:spPr>
        <a:xfrm>
          <a:off x="314325" y="23488650"/>
          <a:ext cx="5334000" cy="161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sale of unquoted investments and properties for the current quarter under review.</a:t>
          </a:r>
        </a:p>
      </xdr:txBody>
    </xdr:sp>
    <xdr:clientData/>
  </xdr:twoCellAnchor>
  <xdr:twoCellAnchor>
    <xdr:from>
      <xdr:col>1</xdr:col>
      <xdr:colOff>9525</xdr:colOff>
      <xdr:row>135</xdr:row>
      <xdr:rowOff>76200</xdr:rowOff>
    </xdr:from>
    <xdr:to>
      <xdr:col>8</xdr:col>
      <xdr:colOff>438150</xdr:colOff>
      <xdr:row>139</xdr:row>
      <xdr:rowOff>0</xdr:rowOff>
    </xdr:to>
    <xdr:sp>
      <xdr:nvSpPr>
        <xdr:cNvPr id="11" name="Text 18"/>
        <xdr:cNvSpPr txBox="1">
          <a:spLocks noChangeArrowheads="1"/>
        </xdr:cNvSpPr>
      </xdr:nvSpPr>
      <xdr:spPr>
        <a:xfrm>
          <a:off x="314325" y="24222075"/>
          <a:ext cx="5400675" cy="590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140</xdr:row>
      <xdr:rowOff>66675</xdr:rowOff>
    </xdr:from>
    <xdr:to>
      <xdr:col>8</xdr:col>
      <xdr:colOff>523875</xdr:colOff>
      <xdr:row>141</xdr:row>
      <xdr:rowOff>38100</xdr:rowOff>
    </xdr:to>
    <xdr:sp>
      <xdr:nvSpPr>
        <xdr:cNvPr id="12" name="Text 18"/>
        <xdr:cNvSpPr txBox="1">
          <a:spLocks noChangeArrowheads="1"/>
        </xdr:cNvSpPr>
      </xdr:nvSpPr>
      <xdr:spPr>
        <a:xfrm>
          <a:off x="314325" y="25079325"/>
          <a:ext cx="5486400" cy="161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corporate proposals for the current quarter.</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160</xdr:row>
      <xdr:rowOff>66675</xdr:rowOff>
    </xdr:from>
    <xdr:to>
      <xdr:col>8</xdr:col>
      <xdr:colOff>333375</xdr:colOff>
      <xdr:row>162</xdr:row>
      <xdr:rowOff>19050</xdr:rowOff>
    </xdr:to>
    <xdr:sp>
      <xdr:nvSpPr>
        <xdr:cNvPr id="13" name="Text 18"/>
        <xdr:cNvSpPr txBox="1">
          <a:spLocks noChangeArrowheads="1"/>
        </xdr:cNvSpPr>
      </xdr:nvSpPr>
      <xdr:spPr>
        <a:xfrm>
          <a:off x="314325" y="28508325"/>
          <a:ext cx="5295900" cy="2952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164</xdr:row>
      <xdr:rowOff>66675</xdr:rowOff>
    </xdr:from>
    <xdr:to>
      <xdr:col>8</xdr:col>
      <xdr:colOff>447675</xdr:colOff>
      <xdr:row>165</xdr:row>
      <xdr:rowOff>57150</xdr:rowOff>
    </xdr:to>
    <xdr:sp>
      <xdr:nvSpPr>
        <xdr:cNvPr id="14" name="Text 18"/>
        <xdr:cNvSpPr txBox="1">
          <a:spLocks noChangeArrowheads="1"/>
        </xdr:cNvSpPr>
      </xdr:nvSpPr>
      <xdr:spPr>
        <a:xfrm>
          <a:off x="314325" y="29241750"/>
          <a:ext cx="5410200" cy="180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19050</xdr:colOff>
      <xdr:row>50</xdr:row>
      <xdr:rowOff>47625</xdr:rowOff>
    </xdr:from>
    <xdr:to>
      <xdr:col>8</xdr:col>
      <xdr:colOff>609600</xdr:colOff>
      <xdr:row>53</xdr:row>
      <xdr:rowOff>171450</xdr:rowOff>
    </xdr:to>
    <xdr:sp>
      <xdr:nvSpPr>
        <xdr:cNvPr id="15" name="TextBox 16"/>
        <xdr:cNvSpPr txBox="1">
          <a:spLocks noChangeArrowheads="1"/>
        </xdr:cNvSpPr>
      </xdr:nvSpPr>
      <xdr:spPr>
        <a:xfrm>
          <a:off x="323850" y="8829675"/>
          <a:ext cx="5562600" cy="695325"/>
        </a:xfrm>
        <a:prstGeom prst="rect">
          <a:avLst/>
        </a:prstGeom>
        <a:solidFill>
          <a:srgbClr val="FFFFFF"/>
        </a:solidFill>
        <a:ln w="9525" cmpd="sng">
          <a:noFill/>
        </a:ln>
      </xdr:spPr>
      <xdr:txBody>
        <a:bodyPr vertOverflow="clip" wrap="square"/>
        <a:p>
          <a:pPr algn="l">
            <a:defRPr/>
          </a:pPr>
          <a:r>
            <a:rPr lang="en-US" cap="none" sz="1000" b="0" i="0" u="none" baseline="0"/>
            <a:t>The Group is principally engaged in the manufacturing, marketing, distribution and retailing of jeanswear, other fashion apparels and accessories. Business segmental information has therefore not been prepared as the Group’s revenue, operating profit, assets employed, liabilities, capital expenditure, depreciation and non cash expenses are mainly confined to one business segment.
</a:t>
          </a:r>
        </a:p>
      </xdr:txBody>
    </xdr:sp>
    <xdr:clientData/>
  </xdr:twoCellAnchor>
  <xdr:twoCellAnchor>
    <xdr:from>
      <xdr:col>1</xdr:col>
      <xdr:colOff>9525</xdr:colOff>
      <xdr:row>8</xdr:row>
      <xdr:rowOff>47625</xdr:rowOff>
    </xdr:from>
    <xdr:to>
      <xdr:col>8</xdr:col>
      <xdr:colOff>609600</xdr:colOff>
      <xdr:row>19</xdr:row>
      <xdr:rowOff>47625</xdr:rowOff>
    </xdr:to>
    <xdr:sp>
      <xdr:nvSpPr>
        <xdr:cNvPr id="16" name="TextBox 17"/>
        <xdr:cNvSpPr txBox="1">
          <a:spLocks noChangeArrowheads="1"/>
        </xdr:cNvSpPr>
      </xdr:nvSpPr>
      <xdr:spPr>
        <a:xfrm>
          <a:off x="314325" y="1495425"/>
          <a:ext cx="5572125" cy="18383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t>
          </a:r>
          <a:r>
            <a:rPr lang="en-US" cap="none" sz="1000" b="0" i="0" u="none" baseline="0">
              <a:latin typeface="Times New Roman"/>
              <a:ea typeface="Times New Roman"/>
              <a:cs typeface="Times New Roman"/>
            </a:rPr>
            <a:t>he financial statements are unaudited and have been prepared in accordance with the requirements of Financial Reporting Standard 134 ( formerly known as MASB 26)  Interim Financial Reporting and Chapter 9 part K of the Listing Requirements of the Bursa Malaysia Securities Berhad. 
The financial statements should be read in conjunction with the audited financial statements for the year ended 31 July 2005. These explanatory notes attached to the financial statements provide an explanation of events and transactions that are significant to an understanding of the changes in the financial position and performance of G.A. Blue International Bhd. (“G.A. Blue” or “Company”) and its wholly-owned subsidiary companies hereinafter referred to as the “Group” since the financial year ended 31 July 2005.
The same accounting policies and methods of computation are followed in the interim financial statements as compared with the financial statements for the year ended 31 July 2005.</a:t>
          </a:r>
        </a:p>
      </xdr:txBody>
    </xdr:sp>
    <xdr:clientData/>
  </xdr:twoCellAnchor>
  <xdr:twoCellAnchor>
    <xdr:from>
      <xdr:col>1</xdr:col>
      <xdr:colOff>19050</xdr:colOff>
      <xdr:row>39</xdr:row>
      <xdr:rowOff>66675</xdr:rowOff>
    </xdr:from>
    <xdr:to>
      <xdr:col>8</xdr:col>
      <xdr:colOff>590550</xdr:colOff>
      <xdr:row>40</xdr:row>
      <xdr:rowOff>76200</xdr:rowOff>
    </xdr:to>
    <xdr:sp>
      <xdr:nvSpPr>
        <xdr:cNvPr id="17" name="TextBox 18"/>
        <xdr:cNvSpPr txBox="1">
          <a:spLocks noChangeArrowheads="1"/>
        </xdr:cNvSpPr>
      </xdr:nvSpPr>
      <xdr:spPr>
        <a:xfrm>
          <a:off x="323850" y="7019925"/>
          <a:ext cx="5543550" cy="20002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 or equity securities for the current financial year to date.
</a:t>
          </a:r>
        </a:p>
      </xdr:txBody>
    </xdr:sp>
    <xdr:clientData/>
  </xdr:twoCellAnchor>
  <xdr:twoCellAnchor>
    <xdr:from>
      <xdr:col>1</xdr:col>
      <xdr:colOff>19050</xdr:colOff>
      <xdr:row>183</xdr:row>
      <xdr:rowOff>28575</xdr:rowOff>
    </xdr:from>
    <xdr:to>
      <xdr:col>8</xdr:col>
      <xdr:colOff>295275</xdr:colOff>
      <xdr:row>184</xdr:row>
      <xdr:rowOff>180975</xdr:rowOff>
    </xdr:to>
    <xdr:sp>
      <xdr:nvSpPr>
        <xdr:cNvPr id="18" name="TextBox 19"/>
        <xdr:cNvSpPr txBox="1">
          <a:spLocks noChangeArrowheads="1"/>
        </xdr:cNvSpPr>
      </xdr:nvSpPr>
      <xdr:spPr>
        <a:xfrm>
          <a:off x="323850" y="32956500"/>
          <a:ext cx="5248275" cy="34290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9525</xdr:colOff>
      <xdr:row>187</xdr:row>
      <xdr:rowOff>0</xdr:rowOff>
    </xdr:from>
    <xdr:to>
      <xdr:col>8</xdr:col>
      <xdr:colOff>333375</xdr:colOff>
      <xdr:row>187</xdr:row>
      <xdr:rowOff>0</xdr:rowOff>
    </xdr:to>
    <xdr:sp>
      <xdr:nvSpPr>
        <xdr:cNvPr id="19" name="Text 18"/>
        <xdr:cNvSpPr txBox="1">
          <a:spLocks noChangeArrowheads="1"/>
        </xdr:cNvSpPr>
      </xdr:nvSpPr>
      <xdr:spPr>
        <a:xfrm>
          <a:off x="314325" y="33689925"/>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187</xdr:row>
      <xdr:rowOff>0</xdr:rowOff>
    </xdr:from>
    <xdr:to>
      <xdr:col>8</xdr:col>
      <xdr:colOff>333375</xdr:colOff>
      <xdr:row>187</xdr:row>
      <xdr:rowOff>0</xdr:rowOff>
    </xdr:to>
    <xdr:sp>
      <xdr:nvSpPr>
        <xdr:cNvPr id="20" name="Text 18"/>
        <xdr:cNvSpPr txBox="1">
          <a:spLocks noChangeArrowheads="1"/>
        </xdr:cNvSpPr>
      </xdr:nvSpPr>
      <xdr:spPr>
        <a:xfrm>
          <a:off x="314325" y="33689925"/>
          <a:ext cx="52959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twoCellAnchor>
    <xdr:from>
      <xdr:col>1</xdr:col>
      <xdr:colOff>9525</xdr:colOff>
      <xdr:row>25</xdr:row>
      <xdr:rowOff>76200</xdr:rowOff>
    </xdr:from>
    <xdr:to>
      <xdr:col>8</xdr:col>
      <xdr:colOff>581025</xdr:colOff>
      <xdr:row>28</xdr:row>
      <xdr:rowOff>0</xdr:rowOff>
    </xdr:to>
    <xdr:sp>
      <xdr:nvSpPr>
        <xdr:cNvPr id="21" name="TextBox 22"/>
        <xdr:cNvSpPr txBox="1">
          <a:spLocks noChangeArrowheads="1"/>
        </xdr:cNvSpPr>
      </xdr:nvSpPr>
      <xdr:spPr>
        <a:xfrm>
          <a:off x="314325" y="4467225"/>
          <a:ext cx="5543550" cy="495300"/>
        </a:xfrm>
        <a:prstGeom prst="rect">
          <a:avLst/>
        </a:prstGeom>
        <a:solidFill>
          <a:srgbClr val="FFFFFF"/>
        </a:solidFill>
        <a:ln w="9525" cmpd="sng">
          <a:noFill/>
        </a:ln>
      </xdr:spPr>
      <xdr:txBody>
        <a:bodyPr vertOverflow="clip" wrap="square"/>
        <a:p>
          <a:pPr algn="l">
            <a:defRPr/>
          </a:pPr>
          <a:r>
            <a:rPr lang="en-US" cap="none" sz="1000" b="0" i="0" u="none" baseline="0"/>
            <a:t>As the Group is basically involved in the distribution of fashion apparels, major festivals and carnival  sales have an impact on revenues and earnings. This quarter captures the low season period for the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6"/>
  <sheetViews>
    <sheetView tabSelected="1" zoomScaleSheetLayoutView="100" workbookViewId="0" topLeftCell="A1">
      <selection activeCell="A9" sqref="A9"/>
    </sheetView>
  </sheetViews>
  <sheetFormatPr defaultColWidth="9.140625" defaultRowHeight="12.75"/>
  <cols>
    <col min="1" max="1" width="29.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2.57421875" style="2" bestFit="1" customWidth="1"/>
    <col min="9" max="16384" width="9.140625" style="1" customWidth="1"/>
  </cols>
  <sheetData>
    <row r="1" spans="1:8" ht="12.75">
      <c r="A1" s="3" t="s">
        <v>65</v>
      </c>
      <c r="B1" s="3"/>
      <c r="C1" s="3"/>
      <c r="D1" s="3"/>
      <c r="E1" s="3"/>
      <c r="F1" s="3"/>
      <c r="G1" s="3"/>
      <c r="H1" s="3"/>
    </row>
    <row r="2" spans="1:8" ht="12.75">
      <c r="A2" s="4" t="s">
        <v>66</v>
      </c>
      <c r="B2" s="3"/>
      <c r="C2" s="3"/>
      <c r="D2" s="3"/>
      <c r="E2" s="3"/>
      <c r="F2" s="3"/>
      <c r="G2" s="3"/>
      <c r="H2" s="3"/>
    </row>
    <row r="4" ht="12.75">
      <c r="A4" s="5" t="s">
        <v>0</v>
      </c>
    </row>
    <row r="5" ht="12.75">
      <c r="A5" s="5" t="s">
        <v>178</v>
      </c>
    </row>
    <row r="6" spans="1:2" ht="12.75">
      <c r="A6" s="5" t="s">
        <v>89</v>
      </c>
      <c r="B6" s="2"/>
    </row>
    <row r="7" spans="1:2" ht="12.75">
      <c r="A7" s="5"/>
      <c r="B7" s="2"/>
    </row>
    <row r="8" spans="1:8" ht="12.75">
      <c r="A8" s="5"/>
      <c r="B8" s="83" t="s">
        <v>98</v>
      </c>
      <c r="C8" s="83"/>
      <c r="D8" s="83"/>
      <c r="F8" s="83" t="s">
        <v>168</v>
      </c>
      <c r="G8" s="83"/>
      <c r="H8" s="83"/>
    </row>
    <row r="9" spans="3:8" ht="12.75">
      <c r="C9" s="2"/>
      <c r="D9" s="2" t="s">
        <v>95</v>
      </c>
      <c r="E9" s="2"/>
      <c r="G9" s="2"/>
      <c r="H9" s="2" t="s">
        <v>95</v>
      </c>
    </row>
    <row r="10" spans="2:8" ht="12.75">
      <c r="B10" s="2" t="s">
        <v>94</v>
      </c>
      <c r="C10" s="2"/>
      <c r="D10" s="2" t="s">
        <v>96</v>
      </c>
      <c r="E10" s="2"/>
      <c r="F10" s="2" t="s">
        <v>94</v>
      </c>
      <c r="G10" s="2"/>
      <c r="H10" s="2" t="s">
        <v>96</v>
      </c>
    </row>
    <row r="11" spans="2:8" ht="12.75">
      <c r="B11" s="2" t="s">
        <v>1</v>
      </c>
      <c r="C11" s="2"/>
      <c r="D11" s="2" t="s">
        <v>1</v>
      </c>
      <c r="E11" s="2"/>
      <c r="F11" s="2" t="s">
        <v>3</v>
      </c>
      <c r="G11" s="2"/>
      <c r="H11" s="2" t="s">
        <v>1</v>
      </c>
    </row>
    <row r="12" spans="2:8" ht="12.75">
      <c r="B12" s="2" t="s">
        <v>179</v>
      </c>
      <c r="C12" s="2"/>
      <c r="D12" s="64" t="s">
        <v>180</v>
      </c>
      <c r="E12" s="2"/>
      <c r="F12" s="2" t="str">
        <f>B12</f>
        <v>30.4.06</v>
      </c>
      <c r="G12" s="2"/>
      <c r="H12" s="64" t="str">
        <f>D12</f>
        <v>30.4.05</v>
      </c>
    </row>
    <row r="13" spans="2:8" ht="12.75">
      <c r="B13" s="2" t="s">
        <v>2</v>
      </c>
      <c r="D13" s="2" t="s">
        <v>2</v>
      </c>
      <c r="F13" s="2" t="s">
        <v>2</v>
      </c>
      <c r="H13" s="2" t="s">
        <v>2</v>
      </c>
    </row>
    <row r="14" spans="4:8" ht="12.75">
      <c r="D14" s="1"/>
      <c r="H14" s="1"/>
    </row>
    <row r="15" spans="1:11" s="6" customFormat="1" ht="12.75">
      <c r="A15" s="6" t="s">
        <v>4</v>
      </c>
      <c r="B15" s="21">
        <v>7510</v>
      </c>
      <c r="D15" s="21">
        <v>5422</v>
      </c>
      <c r="F15" s="21">
        <v>37689</v>
      </c>
      <c r="H15" s="21">
        <v>44076</v>
      </c>
      <c r="K15" s="21"/>
    </row>
    <row r="16" spans="2:11" s="6" customFormat="1" ht="12.75">
      <c r="B16" s="21"/>
      <c r="D16" s="21"/>
      <c r="F16" s="21"/>
      <c r="H16" s="21"/>
      <c r="K16" s="21"/>
    </row>
    <row r="17" spans="1:11" s="6" customFormat="1" ht="12.75">
      <c r="A17" s="6" t="s">
        <v>75</v>
      </c>
      <c r="B17" s="21">
        <v>-7719</v>
      </c>
      <c r="D17" s="21">
        <v>-5077</v>
      </c>
      <c r="F17" s="21">
        <v>-31499</v>
      </c>
      <c r="H17" s="21">
        <v>-34778</v>
      </c>
      <c r="K17" s="21"/>
    </row>
    <row r="18" spans="2:11" s="6" customFormat="1" ht="12.75">
      <c r="B18" s="21"/>
      <c r="D18" s="21"/>
      <c r="F18" s="21"/>
      <c r="H18" s="21"/>
      <c r="K18" s="21"/>
    </row>
    <row r="19" spans="1:11" s="6" customFormat="1" ht="12.75">
      <c r="A19" s="6" t="s">
        <v>74</v>
      </c>
      <c r="B19" s="21">
        <v>534</v>
      </c>
      <c r="D19" s="21">
        <v>520</v>
      </c>
      <c r="F19" s="21">
        <v>1123</v>
      </c>
      <c r="H19" s="21">
        <v>829</v>
      </c>
      <c r="K19" s="21"/>
    </row>
    <row r="20" spans="2:11" s="6" customFormat="1" ht="12.75">
      <c r="B20" s="39"/>
      <c r="D20" s="39"/>
      <c r="F20" s="39"/>
      <c r="H20" s="39"/>
      <c r="K20" s="61"/>
    </row>
    <row r="21" spans="2:11" s="6" customFormat="1" ht="12.75">
      <c r="B21" s="61"/>
      <c r="D21" s="61"/>
      <c r="F21" s="61"/>
      <c r="H21" s="61"/>
      <c r="K21" s="61"/>
    </row>
    <row r="22" spans="1:11" s="6" customFormat="1" ht="12.75">
      <c r="A22" s="6" t="s">
        <v>73</v>
      </c>
      <c r="B22" s="40">
        <f>+SUM(B15:B20)</f>
        <v>325</v>
      </c>
      <c r="D22" s="40">
        <f>+SUM(D15:D20)</f>
        <v>865</v>
      </c>
      <c r="F22" s="40">
        <f>+SUM(F15:F20)</f>
        <v>7313</v>
      </c>
      <c r="H22" s="40">
        <f>+SUM(H15:H20)</f>
        <v>10127</v>
      </c>
      <c r="K22" s="40"/>
    </row>
    <row r="23" spans="2:11" s="6" customFormat="1" ht="12.75">
      <c r="B23" s="21"/>
      <c r="D23" s="21"/>
      <c r="F23" s="21"/>
      <c r="H23" s="21"/>
      <c r="K23" s="21"/>
    </row>
    <row r="24" spans="1:11" s="6" customFormat="1" ht="12.75">
      <c r="A24" s="6" t="s">
        <v>72</v>
      </c>
      <c r="B24" s="21">
        <v>-55</v>
      </c>
      <c r="D24" s="40">
        <v>-60</v>
      </c>
      <c r="F24" s="21">
        <v>-212</v>
      </c>
      <c r="H24" s="40">
        <v>-239</v>
      </c>
      <c r="K24" s="40"/>
    </row>
    <row r="25" spans="2:11" s="6" customFormat="1" ht="12.75">
      <c r="B25" s="75"/>
      <c r="D25" s="39"/>
      <c r="F25" s="75"/>
      <c r="H25" s="39"/>
      <c r="K25" s="40"/>
    </row>
    <row r="26" spans="2:11" s="6" customFormat="1" ht="12.75">
      <c r="B26" s="21"/>
      <c r="D26" s="40"/>
      <c r="F26" s="21"/>
      <c r="H26" s="40"/>
      <c r="K26" s="40"/>
    </row>
    <row r="27" spans="1:11" s="6" customFormat="1" ht="12.75">
      <c r="A27" s="6" t="s">
        <v>175</v>
      </c>
      <c r="B27" s="21">
        <f>SUM(B22:B25)</f>
        <v>270</v>
      </c>
      <c r="D27" s="40">
        <f>SUM(D22:D25)</f>
        <v>805</v>
      </c>
      <c r="F27" s="21">
        <f>SUM(F22:F25)</f>
        <v>7101</v>
      </c>
      <c r="H27" s="40">
        <f>SUM(H22:H25)</f>
        <v>9888</v>
      </c>
      <c r="K27" s="40"/>
    </row>
    <row r="28" spans="2:11" s="6" customFormat="1" ht="12.75">
      <c r="B28" s="21"/>
      <c r="D28" s="40"/>
      <c r="F28" s="21"/>
      <c r="H28" s="40"/>
      <c r="K28" s="40"/>
    </row>
    <row r="29" spans="1:11" s="6" customFormat="1" ht="12.75">
      <c r="A29" s="6" t="s">
        <v>176</v>
      </c>
      <c r="B29" s="21">
        <v>0</v>
      </c>
      <c r="D29" s="40">
        <v>0</v>
      </c>
      <c r="F29" s="21">
        <v>-946</v>
      </c>
      <c r="H29" s="40">
        <v>0</v>
      </c>
      <c r="K29" s="40"/>
    </row>
    <row r="30" spans="2:11" s="6" customFormat="1" ht="12.75">
      <c r="B30" s="39"/>
      <c r="D30" s="39"/>
      <c r="F30" s="39"/>
      <c r="H30" s="39"/>
      <c r="K30" s="61"/>
    </row>
    <row r="31" spans="2:11" s="6" customFormat="1" ht="12.75">
      <c r="B31" s="61"/>
      <c r="D31" s="61"/>
      <c r="F31" s="61"/>
      <c r="H31" s="61"/>
      <c r="K31" s="61"/>
    </row>
    <row r="32" spans="1:11" s="6" customFormat="1" ht="12.75">
      <c r="A32" s="6" t="s">
        <v>71</v>
      </c>
      <c r="B32" s="40">
        <f>SUM(B26:B30)</f>
        <v>270</v>
      </c>
      <c r="D32" s="40">
        <f>SUM(D26:D30)</f>
        <v>805</v>
      </c>
      <c r="F32" s="40">
        <f>SUM(F26:F30)</f>
        <v>6155</v>
      </c>
      <c r="H32" s="40">
        <f>SUM(H26:H30)</f>
        <v>9888</v>
      </c>
      <c r="K32" s="40"/>
    </row>
    <row r="33" spans="2:11" s="6" customFormat="1" ht="12.75">
      <c r="B33" s="21"/>
      <c r="D33" s="40"/>
      <c r="F33" s="21"/>
      <c r="H33" s="40"/>
      <c r="K33" s="40"/>
    </row>
    <row r="34" spans="1:11" s="6" customFormat="1" ht="12.75">
      <c r="A34" s="6" t="s">
        <v>5</v>
      </c>
      <c r="B34" s="21">
        <v>-164</v>
      </c>
      <c r="D34" s="40">
        <v>-100</v>
      </c>
      <c r="F34" s="21">
        <v>-2029</v>
      </c>
      <c r="H34" s="40">
        <v>-2536</v>
      </c>
      <c r="K34" s="40"/>
    </row>
    <row r="35" spans="2:11" s="6" customFormat="1" ht="12.75">
      <c r="B35" s="39"/>
      <c r="D35" s="39"/>
      <c r="F35" s="39"/>
      <c r="H35" s="39"/>
      <c r="K35" s="61"/>
    </row>
    <row r="36" spans="2:11" s="6" customFormat="1" ht="12.75">
      <c r="B36" s="61"/>
      <c r="D36" s="61"/>
      <c r="F36" s="61"/>
      <c r="H36" s="61"/>
      <c r="K36" s="61"/>
    </row>
    <row r="37" spans="1:11" s="6" customFormat="1" ht="12.75">
      <c r="A37" s="6" t="s">
        <v>70</v>
      </c>
      <c r="B37" s="61">
        <f>SUM(B32:B35)</f>
        <v>106</v>
      </c>
      <c r="C37" s="8"/>
      <c r="D37" s="61">
        <f>SUM(D32:D35)</f>
        <v>705</v>
      </c>
      <c r="E37" s="8"/>
      <c r="F37" s="61">
        <f>SUM(F32:F35)</f>
        <v>4126</v>
      </c>
      <c r="G37" s="8"/>
      <c r="H37" s="61">
        <f>SUM(H32:H35)</f>
        <v>7352</v>
      </c>
      <c r="K37" s="61"/>
    </row>
    <row r="38" spans="2:11" s="6" customFormat="1" ht="12.75">
      <c r="B38" s="41"/>
      <c r="C38" s="8"/>
      <c r="D38" s="41"/>
      <c r="E38" s="8"/>
      <c r="F38" s="41"/>
      <c r="G38" s="8"/>
      <c r="H38" s="41"/>
      <c r="K38" s="41"/>
    </row>
    <row r="39" spans="1:11" s="6" customFormat="1" ht="12.75">
      <c r="A39" s="1" t="s">
        <v>67</v>
      </c>
      <c r="B39" s="21">
        <v>198</v>
      </c>
      <c r="D39" s="21">
        <v>-55</v>
      </c>
      <c r="F39" s="21">
        <v>-302</v>
      </c>
      <c r="H39" s="21">
        <v>-273</v>
      </c>
      <c r="K39" s="21"/>
    </row>
    <row r="40" spans="2:11" s="6" customFormat="1" ht="12.75">
      <c r="B40" s="39"/>
      <c r="D40" s="39"/>
      <c r="F40" s="39"/>
      <c r="H40" s="39"/>
      <c r="K40" s="61"/>
    </row>
    <row r="41" spans="1:11" s="6" customFormat="1" ht="12.75">
      <c r="A41" s="1"/>
      <c r="B41" s="21"/>
      <c r="D41" s="21"/>
      <c r="F41" s="21"/>
      <c r="H41" s="21"/>
      <c r="K41" s="41"/>
    </row>
    <row r="42" spans="1:11" s="6" customFormat="1" ht="13.5" thickBot="1">
      <c r="A42" s="1" t="s">
        <v>16</v>
      </c>
      <c r="B42" s="42">
        <f>+B37+B39</f>
        <v>304</v>
      </c>
      <c r="C42" s="8"/>
      <c r="D42" s="42">
        <f>SUM(D36:D41)</f>
        <v>650</v>
      </c>
      <c r="E42" s="8"/>
      <c r="F42" s="42">
        <f>+F37+F39</f>
        <v>3824</v>
      </c>
      <c r="G42" s="8"/>
      <c r="H42" s="42">
        <f>+H37+H39</f>
        <v>7079</v>
      </c>
      <c r="K42" s="41"/>
    </row>
    <row r="43" spans="2:11" s="6" customFormat="1" ht="13.5" thickTop="1">
      <c r="B43" s="21"/>
      <c r="D43" s="21"/>
      <c r="F43" s="21"/>
      <c r="H43" s="21"/>
      <c r="K43" s="21"/>
    </row>
    <row r="44" spans="2:11" s="6" customFormat="1" ht="12.75">
      <c r="B44" s="21"/>
      <c r="D44" s="21"/>
      <c r="F44" s="21"/>
      <c r="H44" s="21"/>
      <c r="K44" s="21"/>
    </row>
    <row r="45" spans="1:11" s="6" customFormat="1" ht="13.5" thickBot="1">
      <c r="A45" s="1" t="s">
        <v>68</v>
      </c>
      <c r="B45" s="43">
        <f>'Notes '!F182</f>
        <v>0.24320000000000003</v>
      </c>
      <c r="C45" s="21"/>
      <c r="D45" s="43">
        <f>D42/125000*100</f>
        <v>0.52</v>
      </c>
      <c r="E45" s="21"/>
      <c r="F45" s="43">
        <f>'Notes '!H182</f>
        <v>3.0592</v>
      </c>
      <c r="H45" s="43">
        <f>H42/1250</f>
        <v>5.6632</v>
      </c>
      <c r="K45" s="62"/>
    </row>
    <row r="46" spans="1:8" s="6" customFormat="1" ht="13.5" thickTop="1">
      <c r="A46" s="1"/>
      <c r="B46" s="21"/>
      <c r="D46" s="21"/>
      <c r="F46" s="21"/>
      <c r="H46" s="21"/>
    </row>
    <row r="47" spans="1:8" s="6" customFormat="1" ht="13.5" thickBot="1">
      <c r="A47" s="1" t="s">
        <v>69</v>
      </c>
      <c r="B47" s="44" t="s">
        <v>152</v>
      </c>
      <c r="D47" s="44" t="s">
        <v>152</v>
      </c>
      <c r="E47" s="17"/>
      <c r="F47" s="44" t="s">
        <v>152</v>
      </c>
      <c r="G47" s="17"/>
      <c r="H47" s="44" t="s">
        <v>152</v>
      </c>
    </row>
    <row r="48" spans="4:8" s="6" customFormat="1" ht="13.5" thickTop="1">
      <c r="D48" s="7"/>
      <c r="H48" s="7"/>
    </row>
    <row r="49" spans="4:8" s="8" customFormat="1" ht="12.75">
      <c r="D49" s="41"/>
      <c r="F49" s="9"/>
      <c r="H49" s="41"/>
    </row>
    <row r="50" spans="1:8" ht="12.75">
      <c r="A50" s="6" t="s">
        <v>9</v>
      </c>
      <c r="D50" s="7"/>
      <c r="H50" s="7"/>
    </row>
    <row r="51" spans="4:8" ht="12.75">
      <c r="D51" s="9"/>
      <c r="E51" s="74"/>
      <c r="F51" s="78"/>
      <c r="G51" s="74"/>
      <c r="H51" s="9"/>
    </row>
    <row r="52" spans="4:8" ht="12.75">
      <c r="D52" s="62"/>
      <c r="E52" s="74"/>
      <c r="F52" s="78"/>
      <c r="G52" s="74"/>
      <c r="H52" s="62"/>
    </row>
    <row r="53" spans="4:8" ht="12.75">
      <c r="D53" s="9"/>
      <c r="E53" s="74"/>
      <c r="F53" s="78"/>
      <c r="G53" s="74"/>
      <c r="H53" s="9"/>
    </row>
    <row r="54" spans="4:8" ht="12.75">
      <c r="D54" s="65"/>
      <c r="E54" s="74"/>
      <c r="F54" s="78"/>
      <c r="G54" s="74"/>
      <c r="H54" s="65"/>
    </row>
    <row r="55" spans="4:8" ht="12.75">
      <c r="D55" s="7"/>
      <c r="H55" s="7"/>
    </row>
    <row r="56" spans="4:8" ht="12.75">
      <c r="D56" s="7"/>
      <c r="H56" s="7"/>
    </row>
  </sheetData>
  <mergeCells count="2">
    <mergeCell ref="F8:H8"/>
    <mergeCell ref="B8:D8"/>
  </mergeCells>
  <printOptions/>
  <pageMargins left="0.75" right="0.5" top="0.5" bottom="0.5"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I50"/>
  <sheetViews>
    <sheetView workbookViewId="0" topLeftCell="A1">
      <selection activeCell="B28" sqref="B28"/>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65</v>
      </c>
    </row>
    <row r="3" ht="12.75">
      <c r="A3" s="4" t="s">
        <v>66</v>
      </c>
    </row>
    <row r="5" ht="12.75">
      <c r="A5" s="5" t="s">
        <v>181</v>
      </c>
    </row>
    <row r="6" ht="12.75">
      <c r="A6" s="5" t="s">
        <v>89</v>
      </c>
    </row>
    <row r="7" ht="12.75">
      <c r="B7" s="2"/>
    </row>
    <row r="8" ht="12.75">
      <c r="D8" s="2" t="s">
        <v>140</v>
      </c>
    </row>
    <row r="9" spans="2:4" ht="12.75">
      <c r="B9" s="2" t="s">
        <v>90</v>
      </c>
      <c r="D9" s="2" t="s">
        <v>150</v>
      </c>
    </row>
    <row r="10" spans="2:4" ht="12.75">
      <c r="B10" s="2" t="s">
        <v>91</v>
      </c>
      <c r="D10" s="2" t="s">
        <v>92</v>
      </c>
    </row>
    <row r="11" spans="2:4" ht="12.75">
      <c r="B11" s="2" t="s">
        <v>1</v>
      </c>
      <c r="D11" s="2" t="s">
        <v>93</v>
      </c>
    </row>
    <row r="12" spans="2:4" ht="12.75">
      <c r="B12" s="34" t="s">
        <v>179</v>
      </c>
      <c r="D12" s="34" t="s">
        <v>170</v>
      </c>
    </row>
    <row r="13" spans="2:4" ht="12.75">
      <c r="B13" s="2" t="s">
        <v>2</v>
      </c>
      <c r="D13" s="2" t="s">
        <v>2</v>
      </c>
    </row>
    <row r="14" ht="12.75">
      <c r="D14" s="1"/>
    </row>
    <row r="15" spans="1:8" s="6" customFormat="1" ht="12.75">
      <c r="A15" s="35" t="s">
        <v>81</v>
      </c>
      <c r="B15" s="6">
        <v>18088</v>
      </c>
      <c r="D15" s="6">
        <v>18613</v>
      </c>
      <c r="F15" s="7"/>
      <c r="H15" s="7"/>
    </row>
    <row r="16" spans="1:8" s="6" customFormat="1" ht="12.75">
      <c r="A16" s="35"/>
      <c r="F16" s="7"/>
      <c r="H16" s="7"/>
    </row>
    <row r="17" spans="1:8" s="6" customFormat="1" ht="12.75">
      <c r="A17" s="35" t="s">
        <v>161</v>
      </c>
      <c r="B17" s="6">
        <v>1812</v>
      </c>
      <c r="D17" s="6">
        <v>1969</v>
      </c>
      <c r="F17" s="7"/>
      <c r="H17" s="7"/>
    </row>
    <row r="18" spans="1:8" s="6" customFormat="1" ht="12.75">
      <c r="A18" s="35"/>
      <c r="F18" s="7"/>
      <c r="H18" s="7"/>
    </row>
    <row r="19" spans="1:8" s="6" customFormat="1" ht="12.75">
      <c r="A19" s="35" t="s">
        <v>86</v>
      </c>
      <c r="F19" s="7"/>
      <c r="H19" s="7"/>
    </row>
    <row r="20" spans="1:8" s="6" customFormat="1" ht="12.75">
      <c r="A20" s="8" t="s">
        <v>82</v>
      </c>
      <c r="B20" s="18">
        <v>22824</v>
      </c>
      <c r="C20" s="8"/>
      <c r="D20" s="18">
        <v>24217</v>
      </c>
      <c r="E20" s="8"/>
      <c r="F20" s="9"/>
      <c r="G20" s="8"/>
      <c r="H20" s="7"/>
    </row>
    <row r="21" spans="1:8" s="6" customFormat="1" ht="12.75">
      <c r="A21" s="8" t="s">
        <v>6</v>
      </c>
      <c r="B21" s="19">
        <v>28166</v>
      </c>
      <c r="C21" s="8"/>
      <c r="D21" s="19">
        <v>28399</v>
      </c>
      <c r="E21" s="8"/>
      <c r="F21" s="9"/>
      <c r="G21" s="8"/>
      <c r="H21" s="7"/>
    </row>
    <row r="22" spans="1:8" s="6" customFormat="1" ht="12.75">
      <c r="A22" s="6" t="s">
        <v>145</v>
      </c>
      <c r="B22" s="19">
        <v>4681</v>
      </c>
      <c r="C22" s="8"/>
      <c r="D22" s="19">
        <v>3098</v>
      </c>
      <c r="E22" s="8"/>
      <c r="F22" s="9"/>
      <c r="G22" s="8"/>
      <c r="H22" s="7"/>
    </row>
    <row r="23" spans="1:8" s="6" customFormat="1" ht="12.75">
      <c r="A23" s="8" t="s">
        <v>144</v>
      </c>
      <c r="B23" s="19">
        <v>12</v>
      </c>
      <c r="C23" s="8"/>
      <c r="D23" s="19">
        <v>161</v>
      </c>
      <c r="E23" s="8"/>
      <c r="F23" s="9"/>
      <c r="G23" s="8"/>
      <c r="H23" s="7"/>
    </row>
    <row r="24" spans="1:8" s="6" customFormat="1" ht="12.75">
      <c r="A24" s="8" t="s">
        <v>83</v>
      </c>
      <c r="B24" s="19">
        <v>0</v>
      </c>
      <c r="C24" s="8"/>
      <c r="D24" s="19">
        <v>6</v>
      </c>
      <c r="E24" s="8"/>
      <c r="F24" s="9"/>
      <c r="G24" s="8"/>
      <c r="H24" s="7"/>
    </row>
    <row r="25" spans="1:8" s="6" customFormat="1" ht="12.75">
      <c r="A25" s="8" t="s">
        <v>7</v>
      </c>
      <c r="B25" s="19">
        <v>6302</v>
      </c>
      <c r="C25" s="8"/>
      <c r="D25" s="19">
        <v>2804</v>
      </c>
      <c r="E25" s="8"/>
      <c r="F25" s="9"/>
      <c r="G25" s="8"/>
      <c r="H25" s="7"/>
    </row>
    <row r="26" spans="1:8" s="6" customFormat="1" ht="12.75">
      <c r="A26" s="8"/>
      <c r="B26" s="36">
        <f>SUM(B20:B25)</f>
        <v>61985</v>
      </c>
      <c r="C26" s="8"/>
      <c r="D26" s="36">
        <f>SUM(D20:D25)</f>
        <v>58685</v>
      </c>
      <c r="E26" s="8"/>
      <c r="F26" s="9"/>
      <c r="G26" s="8"/>
      <c r="H26" s="7"/>
    </row>
    <row r="27" spans="1:8" s="6" customFormat="1" ht="12.75">
      <c r="A27" s="37" t="s">
        <v>87</v>
      </c>
      <c r="B27" s="19"/>
      <c r="C27" s="8"/>
      <c r="D27" s="19"/>
      <c r="E27" s="8"/>
      <c r="F27" s="9"/>
      <c r="G27" s="8"/>
      <c r="H27" s="7"/>
    </row>
    <row r="28" spans="1:8" s="6" customFormat="1" ht="12.75">
      <c r="A28" s="8" t="s">
        <v>8</v>
      </c>
      <c r="B28" s="19">
        <v>2571</v>
      </c>
      <c r="C28" s="8"/>
      <c r="D28" s="19">
        <v>2241</v>
      </c>
      <c r="E28" s="8"/>
      <c r="F28" s="9"/>
      <c r="G28" s="8"/>
      <c r="H28" s="7"/>
    </row>
    <row r="29" spans="1:8" s="6" customFormat="1" ht="12.75">
      <c r="A29" s="8" t="s">
        <v>146</v>
      </c>
      <c r="B29" s="19">
        <v>1057</v>
      </c>
      <c r="C29" s="8"/>
      <c r="D29" s="19">
        <v>1101</v>
      </c>
      <c r="E29" s="8"/>
      <c r="F29" s="9"/>
      <c r="G29" s="8"/>
      <c r="H29" s="7"/>
    </row>
    <row r="30" spans="1:8" s="6" customFormat="1" ht="12.75">
      <c r="A30" s="8" t="s">
        <v>164</v>
      </c>
      <c r="B30" s="19">
        <v>8</v>
      </c>
      <c r="C30" s="8"/>
      <c r="D30" s="19">
        <v>1802</v>
      </c>
      <c r="E30" s="8"/>
      <c r="F30" s="9"/>
      <c r="G30" s="8"/>
      <c r="H30" s="7"/>
    </row>
    <row r="31" spans="1:8" s="6" customFormat="1" ht="12.75">
      <c r="A31" s="8" t="s">
        <v>84</v>
      </c>
      <c r="B31" s="76">
        <v>1855</v>
      </c>
      <c r="C31" s="8"/>
      <c r="D31" s="19">
        <v>1342</v>
      </c>
      <c r="E31" s="8"/>
      <c r="F31" s="9"/>
      <c r="G31" s="8"/>
      <c r="H31" s="7"/>
    </row>
    <row r="32" spans="1:8" s="6" customFormat="1" ht="12.75">
      <c r="A32" s="8" t="s">
        <v>85</v>
      </c>
      <c r="B32" s="19">
        <v>412</v>
      </c>
      <c r="C32" s="8"/>
      <c r="D32" s="19">
        <v>505</v>
      </c>
      <c r="E32" s="8"/>
      <c r="F32" s="9"/>
      <c r="G32" s="8"/>
      <c r="H32" s="7"/>
    </row>
    <row r="33" spans="1:8" s="6" customFormat="1" ht="12.75">
      <c r="A33" s="8"/>
      <c r="B33" s="36">
        <f>+SUM(B28:B32)</f>
        <v>5903</v>
      </c>
      <c r="C33" s="8"/>
      <c r="D33" s="36">
        <f>+SUM(D28:D32)</f>
        <v>6991</v>
      </c>
      <c r="E33" s="8"/>
      <c r="F33" s="9"/>
      <c r="G33" s="8"/>
      <c r="H33" s="7"/>
    </row>
    <row r="34" spans="6:8" s="6" customFormat="1" ht="12.75">
      <c r="F34" s="7"/>
      <c r="H34" s="7"/>
    </row>
    <row r="35" spans="1:8" s="6" customFormat="1" ht="12.75">
      <c r="A35" s="35" t="s">
        <v>88</v>
      </c>
      <c r="B35" s="6">
        <f>SUM(B26-B33)</f>
        <v>56082</v>
      </c>
      <c r="D35" s="6">
        <f>SUM(D26-D33)</f>
        <v>51694</v>
      </c>
      <c r="F35" s="7"/>
      <c r="H35" s="7"/>
    </row>
    <row r="36" spans="6:8" s="6" customFormat="1" ht="12.75">
      <c r="F36" s="7"/>
      <c r="H36" s="7"/>
    </row>
    <row r="37" spans="2:8" s="6" customFormat="1" ht="13.5" thickBot="1">
      <c r="B37" s="16">
        <f>+B15+B17+B35</f>
        <v>75982</v>
      </c>
      <c r="D37" s="16">
        <f>D15+D17+D35</f>
        <v>72276</v>
      </c>
      <c r="F37" s="7"/>
      <c r="H37" s="7"/>
    </row>
    <row r="38" spans="6:8" s="6" customFormat="1" ht="13.5" thickTop="1">
      <c r="F38" s="7"/>
      <c r="H38" s="7"/>
    </row>
    <row r="39" spans="1:4" ht="12.75">
      <c r="A39" s="5" t="s">
        <v>77</v>
      </c>
      <c r="B39" s="6">
        <f>Equity!B23</f>
        <v>62500</v>
      </c>
      <c r="D39" s="6">
        <v>62500</v>
      </c>
    </row>
    <row r="40" spans="1:4" ht="12.75">
      <c r="A40" s="5" t="s">
        <v>76</v>
      </c>
      <c r="B40" s="6">
        <f>Equity!C23</f>
        <v>21</v>
      </c>
      <c r="D40" s="6">
        <v>21</v>
      </c>
    </row>
    <row r="41" spans="1:4" ht="12.75">
      <c r="A41" s="5" t="s">
        <v>159</v>
      </c>
      <c r="B41" s="10">
        <f>Equity!D23</f>
        <v>9370</v>
      </c>
      <c r="D41" s="10">
        <v>6896</v>
      </c>
    </row>
    <row r="42" spans="1:4" ht="12.75">
      <c r="A42" s="5" t="s">
        <v>80</v>
      </c>
      <c r="B42" s="38">
        <f>SUM(B39:B41)</f>
        <v>71891</v>
      </c>
      <c r="D42" s="38">
        <f>SUM(D39:D41)</f>
        <v>69417</v>
      </c>
    </row>
    <row r="43" spans="1:4" ht="12.75">
      <c r="A43" s="5" t="s">
        <v>67</v>
      </c>
      <c r="B43" s="8">
        <v>777</v>
      </c>
      <c r="D43" s="8">
        <v>665</v>
      </c>
    </row>
    <row r="44" spans="1:4" ht="12.75">
      <c r="A44" s="5" t="s">
        <v>78</v>
      </c>
      <c r="B44" s="8">
        <v>1224</v>
      </c>
      <c r="D44" s="8">
        <v>1220</v>
      </c>
    </row>
    <row r="45" spans="1:4" ht="12.75">
      <c r="A45" s="5" t="s">
        <v>153</v>
      </c>
      <c r="B45" s="8">
        <v>2090</v>
      </c>
      <c r="D45" s="8">
        <v>974</v>
      </c>
    </row>
    <row r="46" spans="1:4" ht="13.5" thickBot="1">
      <c r="A46" s="5"/>
      <c r="B46" s="16">
        <f>SUM(B42:B45)</f>
        <v>75982</v>
      </c>
      <c r="D46" s="16">
        <f>SUM(D42:D45)</f>
        <v>72276</v>
      </c>
    </row>
    <row r="47" spans="4:8" ht="13.5" thickTop="1">
      <c r="D47" s="8"/>
      <c r="F47" s="11"/>
      <c r="H47" s="12"/>
    </row>
    <row r="48" spans="1:9" ht="12.75">
      <c r="A48" s="6" t="s">
        <v>79</v>
      </c>
      <c r="B48" s="77"/>
      <c r="D48" s="8"/>
      <c r="F48" s="13"/>
      <c r="H48" s="14"/>
      <c r="I48" s="15"/>
    </row>
    <row r="49" ht="12.75">
      <c r="D49" s="8">
        <v>72</v>
      </c>
    </row>
    <row r="50" ht="13.5" thickBot="1">
      <c r="D50" s="16">
        <f>SUM(D46:D49)</f>
        <v>72348</v>
      </c>
    </row>
    <row r="51" ht="13.5" thickTop="1"/>
  </sheetData>
  <printOptions/>
  <pageMargins left="0.75" right="0.5" top="0.5" bottom="0.75"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2:F41"/>
  <sheetViews>
    <sheetView workbookViewId="0" topLeftCell="A1">
      <selection activeCell="A36" sqref="A36"/>
    </sheetView>
  </sheetViews>
  <sheetFormatPr defaultColWidth="9.140625" defaultRowHeight="12.75"/>
  <cols>
    <col min="1" max="1" width="30.7109375" style="1" customWidth="1"/>
    <col min="2" max="5" width="11.7109375" style="6" customWidth="1"/>
    <col min="6" max="6" width="11.7109375" style="1" customWidth="1"/>
    <col min="7" max="16384" width="9.140625" style="1" customWidth="1"/>
  </cols>
  <sheetData>
    <row r="2" ht="12.75">
      <c r="A2" s="3" t="s">
        <v>65</v>
      </c>
    </row>
    <row r="3" ht="12.75">
      <c r="A3" s="4" t="s">
        <v>66</v>
      </c>
    </row>
    <row r="5" ht="12.75">
      <c r="A5" s="5" t="s">
        <v>10</v>
      </c>
    </row>
    <row r="6" ht="12.75">
      <c r="A6" s="5" t="s">
        <v>182</v>
      </c>
    </row>
    <row r="7" ht="12.75">
      <c r="A7" s="5" t="s">
        <v>89</v>
      </c>
    </row>
    <row r="8" ht="12.75">
      <c r="A8" s="5"/>
    </row>
    <row r="10" spans="2:6" ht="12.75">
      <c r="B10" s="7" t="s">
        <v>11</v>
      </c>
      <c r="C10" s="7" t="s">
        <v>11</v>
      </c>
      <c r="D10" s="7" t="s">
        <v>13</v>
      </c>
      <c r="F10" s="2"/>
    </row>
    <row r="11" spans="2:6" ht="12.75">
      <c r="B11" s="7" t="s">
        <v>12</v>
      </c>
      <c r="C11" s="7" t="s">
        <v>97</v>
      </c>
      <c r="D11" s="7" t="s">
        <v>14</v>
      </c>
      <c r="E11" s="7" t="s">
        <v>15</v>
      </c>
      <c r="F11" s="2"/>
    </row>
    <row r="12" spans="2:6" ht="12.75">
      <c r="B12" s="7" t="s">
        <v>2</v>
      </c>
      <c r="C12" s="7" t="s">
        <v>2</v>
      </c>
      <c r="D12" s="7" t="s">
        <v>2</v>
      </c>
      <c r="E12" s="7" t="s">
        <v>2</v>
      </c>
      <c r="F12" s="2"/>
    </row>
    <row r="13" ht="12.75">
      <c r="B13" s="7"/>
    </row>
    <row r="15" ht="12.75">
      <c r="A15" s="26" t="s">
        <v>183</v>
      </c>
    </row>
    <row r="17" spans="1:5" ht="12.75">
      <c r="A17" s="1" t="s">
        <v>169</v>
      </c>
      <c r="B17" s="17">
        <f>'BS'!D39</f>
        <v>62500</v>
      </c>
      <c r="C17" s="6">
        <f>'BS'!D40</f>
        <v>21</v>
      </c>
      <c r="D17" s="6">
        <f>'BS'!D41</f>
        <v>6896</v>
      </c>
      <c r="E17" s="6">
        <f>SUM(B17:D17)</f>
        <v>69417</v>
      </c>
    </row>
    <row r="18" spans="2:5" ht="12.75">
      <c r="B18" s="8"/>
      <c r="C18" s="8"/>
      <c r="D18" s="8"/>
      <c r="E18" s="8"/>
    </row>
    <row r="19" spans="1:5" ht="12.75">
      <c r="A19" s="1" t="s">
        <v>16</v>
      </c>
      <c r="B19" s="8">
        <v>0</v>
      </c>
      <c r="C19" s="8">
        <v>0</v>
      </c>
      <c r="D19" s="8">
        <f>'IS'!F42</f>
        <v>3824</v>
      </c>
      <c r="E19" s="8">
        <f>SUM(B19:D19)</f>
        <v>3824</v>
      </c>
    </row>
    <row r="20" spans="2:5" ht="12.75">
      <c r="B20" s="8"/>
      <c r="C20" s="8"/>
      <c r="D20" s="8"/>
      <c r="E20" s="8"/>
    </row>
    <row r="21" spans="1:5" ht="12.75">
      <c r="A21" s="1" t="s">
        <v>191</v>
      </c>
      <c r="B21" s="8">
        <v>0</v>
      </c>
      <c r="C21" s="8">
        <v>0</v>
      </c>
      <c r="D21" s="8">
        <v>-1350</v>
      </c>
      <c r="E21" s="8">
        <f>SUM(B21:D21)</f>
        <v>-1350</v>
      </c>
    </row>
    <row r="23" spans="1:5" ht="13.5" thickBot="1">
      <c r="A23" s="25" t="s">
        <v>184</v>
      </c>
      <c r="B23" s="16">
        <f>SUM(B17:B22)</f>
        <v>62500</v>
      </c>
      <c r="C23" s="16">
        <f>SUM(C17:C22)</f>
        <v>21</v>
      </c>
      <c r="D23" s="16">
        <f>SUM(D17:D22)</f>
        <v>9370</v>
      </c>
      <c r="E23" s="16">
        <f>SUM(E16:E22)</f>
        <v>71891</v>
      </c>
    </row>
    <row r="24" ht="13.5" thickTop="1"/>
    <row r="26" ht="12.75">
      <c r="A26" s="26" t="s">
        <v>185</v>
      </c>
    </row>
    <row r="28" spans="1:5" ht="12.75">
      <c r="A28" s="1" t="s">
        <v>171</v>
      </c>
      <c r="B28" s="17">
        <v>50000</v>
      </c>
      <c r="C28" s="6">
        <v>4599</v>
      </c>
      <c r="D28" s="6">
        <v>11676</v>
      </c>
      <c r="E28" s="6">
        <f>SUM(B28:D28)</f>
        <v>66275</v>
      </c>
    </row>
    <row r="29" spans="2:5" ht="12.75">
      <c r="B29" s="8"/>
      <c r="C29" s="8"/>
      <c r="D29" s="8"/>
      <c r="E29" s="8"/>
    </row>
    <row r="30" spans="1:5" ht="12.75">
      <c r="A30" s="1" t="s">
        <v>172</v>
      </c>
      <c r="B30" s="8">
        <v>0</v>
      </c>
      <c r="C30" s="8">
        <v>-5</v>
      </c>
      <c r="D30" s="8">
        <v>0</v>
      </c>
      <c r="E30" s="8">
        <f>SUM(B30:D30)</f>
        <v>-5</v>
      </c>
    </row>
    <row r="31" spans="2:5" ht="12.75">
      <c r="B31" s="8"/>
      <c r="C31" s="8"/>
      <c r="D31" s="8"/>
      <c r="E31" s="8"/>
    </row>
    <row r="32" spans="1:5" ht="12.75">
      <c r="A32" s="1" t="s">
        <v>16</v>
      </c>
      <c r="B32" s="8">
        <v>0</v>
      </c>
      <c r="C32" s="8">
        <v>0</v>
      </c>
      <c r="D32" s="8">
        <f>'IS'!H42</f>
        <v>7079</v>
      </c>
      <c r="E32" s="8">
        <f>SUM(B32:D32)</f>
        <v>7079</v>
      </c>
    </row>
    <row r="33" spans="2:5" ht="12.75">
      <c r="B33" s="8"/>
      <c r="C33" s="8"/>
      <c r="D33" s="8"/>
      <c r="E33" s="8"/>
    </row>
    <row r="35" spans="1:5" ht="13.5" thickBot="1">
      <c r="A35" s="25" t="s">
        <v>186</v>
      </c>
      <c r="B35" s="16">
        <f>SUM(B28:B34)</f>
        <v>50000</v>
      </c>
      <c r="C35" s="16">
        <f>SUM(C28:C34)</f>
        <v>4594</v>
      </c>
      <c r="D35" s="16">
        <f>SUM(D28:D34)</f>
        <v>18755</v>
      </c>
      <c r="E35" s="16">
        <f>SUM(E27:E34)</f>
        <v>73349</v>
      </c>
    </row>
    <row r="36" spans="1:5" ht="13.5" thickTop="1">
      <c r="A36" s="25"/>
      <c r="B36" s="8"/>
      <c r="C36" s="8"/>
      <c r="D36" s="8"/>
      <c r="E36" s="8"/>
    </row>
    <row r="38" ht="12.75">
      <c r="A38" s="6" t="s">
        <v>9</v>
      </c>
    </row>
    <row r="39" ht="12.75">
      <c r="A39" s="6"/>
    </row>
    <row r="41" ht="12.75">
      <c r="F41" s="20"/>
    </row>
  </sheetData>
  <printOptions horizontalCentered="1"/>
  <pageMargins left="0.75" right="0.25" top="0.5" bottom="0.5"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H67"/>
  <sheetViews>
    <sheetView workbookViewId="0" topLeftCell="A1">
      <selection activeCell="C27" sqref="C27"/>
    </sheetView>
  </sheetViews>
  <sheetFormatPr defaultColWidth="9.140625" defaultRowHeight="12.75"/>
  <cols>
    <col min="1" max="1" width="50.7109375" style="1" customWidth="1"/>
    <col min="2" max="2" width="3.421875" style="1" customWidth="1"/>
    <col min="3" max="3" width="13.57421875" style="21" customWidth="1"/>
    <col min="4" max="4" width="1.7109375" style="1" customWidth="1"/>
    <col min="5" max="5" width="12.8515625" style="1" customWidth="1"/>
    <col min="6" max="6" width="3.7109375" style="1" customWidth="1"/>
    <col min="7" max="16384" width="9.140625" style="1" customWidth="1"/>
  </cols>
  <sheetData>
    <row r="1" ht="12.75">
      <c r="A1" s="3" t="s">
        <v>65</v>
      </c>
    </row>
    <row r="2" ht="12.75">
      <c r="A2" s="4" t="s">
        <v>66</v>
      </c>
    </row>
    <row r="4" ht="12.75">
      <c r="A4" s="5" t="s">
        <v>17</v>
      </c>
    </row>
    <row r="5" ht="12.75">
      <c r="A5" s="5" t="s">
        <v>178</v>
      </c>
    </row>
    <row r="6" spans="1:3" ht="12.75">
      <c r="A6" s="5" t="s">
        <v>156</v>
      </c>
      <c r="C6" s="22"/>
    </row>
    <row r="7" spans="3:5" ht="12.75">
      <c r="C7" s="23" t="s">
        <v>151</v>
      </c>
      <c r="E7" s="2" t="s">
        <v>151</v>
      </c>
    </row>
    <row r="8" spans="3:5" ht="12.75">
      <c r="C8" s="23" t="s">
        <v>94</v>
      </c>
      <c r="E8" s="2" t="s">
        <v>95</v>
      </c>
    </row>
    <row r="9" spans="3:5" ht="12.75">
      <c r="C9" s="23" t="s">
        <v>1</v>
      </c>
      <c r="E9" s="2" t="s">
        <v>1</v>
      </c>
    </row>
    <row r="10" spans="3:5" ht="12.75">
      <c r="C10" s="23" t="s">
        <v>179</v>
      </c>
      <c r="E10" s="66" t="s">
        <v>180</v>
      </c>
    </row>
    <row r="11" spans="3:5" ht="12.75">
      <c r="C11" s="23" t="s">
        <v>2</v>
      </c>
      <c r="E11" s="23" t="s">
        <v>2</v>
      </c>
    </row>
    <row r="12" spans="1:5" ht="12.75">
      <c r="A12" s="5" t="s">
        <v>99</v>
      </c>
      <c r="E12" s="21"/>
    </row>
    <row r="13" spans="1:5" ht="12.75">
      <c r="A13" s="1" t="s">
        <v>18</v>
      </c>
      <c r="C13" s="21">
        <f>'IS'!F32</f>
        <v>6155</v>
      </c>
      <c r="E13" s="21">
        <f>'IS'!H32</f>
        <v>9888</v>
      </c>
    </row>
    <row r="14" ht="9" customHeight="1">
      <c r="E14" s="6"/>
    </row>
    <row r="15" spans="1:5" ht="12.75">
      <c r="A15" s="1" t="s">
        <v>100</v>
      </c>
      <c r="E15" s="6"/>
    </row>
    <row r="16" spans="1:5" ht="12.75">
      <c r="A16" s="1" t="s">
        <v>101</v>
      </c>
      <c r="C16" s="21">
        <f>800+781+157-180</f>
        <v>1558</v>
      </c>
      <c r="E16" s="6">
        <v>1080</v>
      </c>
    </row>
    <row r="17" spans="1:5" ht="12.75">
      <c r="A17" s="1" t="s">
        <v>102</v>
      </c>
      <c r="C17" s="21">
        <f>-15-170+212</f>
        <v>27</v>
      </c>
      <c r="E17" s="6">
        <v>146</v>
      </c>
    </row>
    <row r="18" spans="3:5" ht="9" customHeight="1">
      <c r="C18" s="75"/>
      <c r="E18" s="10"/>
    </row>
    <row r="19" spans="1:5" ht="12.75">
      <c r="A19" s="1" t="s">
        <v>19</v>
      </c>
      <c r="C19" s="21">
        <f>SUM(C13:C18)</f>
        <v>7740</v>
      </c>
      <c r="E19" s="6">
        <f>+SUM(E13:E17)</f>
        <v>11114</v>
      </c>
    </row>
    <row r="20" ht="9" customHeight="1">
      <c r="E20" s="6"/>
    </row>
    <row r="21" spans="1:5" ht="12.75">
      <c r="A21" s="1" t="s">
        <v>82</v>
      </c>
      <c r="C21" s="21">
        <f>'BS'!D20-'BS'!B20</f>
        <v>1393</v>
      </c>
      <c r="E21" s="6">
        <v>-1836</v>
      </c>
    </row>
    <row r="22" spans="1:5" ht="12.75">
      <c r="A22" s="1" t="s">
        <v>103</v>
      </c>
      <c r="C22" s="21">
        <f>'BS'!D21+'BS'!D22-('BS'!B21+800+'BS'!B22)</f>
        <v>-2150</v>
      </c>
      <c r="E22" s="6">
        <v>365</v>
      </c>
    </row>
    <row r="23" spans="1:5" ht="12.75">
      <c r="A23" s="1" t="s">
        <v>104</v>
      </c>
      <c r="C23" s="75">
        <f>'BS'!B28+'BS'!B29-'BS'!D28-'BS'!D29</f>
        <v>286</v>
      </c>
      <c r="E23" s="10">
        <v>-4179</v>
      </c>
    </row>
    <row r="24" spans="1:5" ht="12.75">
      <c r="A24" s="1" t="s">
        <v>105</v>
      </c>
      <c r="C24" s="21">
        <f>+SUM(C19:C23)</f>
        <v>7269</v>
      </c>
      <c r="E24" s="6">
        <f>+SUM(E19:E23)</f>
        <v>5464</v>
      </c>
    </row>
    <row r="25" spans="1:5" ht="12.75">
      <c r="A25" s="1" t="s">
        <v>106</v>
      </c>
      <c r="C25" s="21">
        <f>'IS'!F24</f>
        <v>-212</v>
      </c>
      <c r="E25" s="6">
        <v>-246</v>
      </c>
    </row>
    <row r="26" spans="1:5" ht="12.75">
      <c r="A26" s="1" t="s">
        <v>107</v>
      </c>
      <c r="C26" s="75">
        <f>-('BS'!D32-'BS'!D23-'IS'!F34-'BS'!B32+'BS'!B23)</f>
        <v>-1973</v>
      </c>
      <c r="E26" s="10">
        <v>-1771</v>
      </c>
    </row>
    <row r="27" spans="1:5" ht="12.75">
      <c r="A27" s="1" t="s">
        <v>108</v>
      </c>
      <c r="C27" s="21">
        <f>SUM(C24:C26)</f>
        <v>5084</v>
      </c>
      <c r="E27" s="6">
        <f>+SUM(E24:E26)</f>
        <v>3447</v>
      </c>
    </row>
    <row r="28" ht="12.75">
      <c r="E28" s="6"/>
    </row>
    <row r="29" spans="1:5" ht="12.75" customHeight="1">
      <c r="A29" s="5" t="s">
        <v>109</v>
      </c>
      <c r="C29" s="75"/>
      <c r="E29" s="6"/>
    </row>
    <row r="30" spans="1:5" ht="12.75">
      <c r="A30" s="1" t="s">
        <v>149</v>
      </c>
      <c r="C30" s="79">
        <v>170</v>
      </c>
      <c r="E30" s="18">
        <v>100</v>
      </c>
    </row>
    <row r="31" spans="1:5" ht="12.75">
      <c r="A31" s="1" t="s">
        <v>173</v>
      </c>
      <c r="C31" s="76">
        <v>15</v>
      </c>
      <c r="E31" s="19">
        <v>0</v>
      </c>
    </row>
    <row r="32" spans="1:5" ht="12.75">
      <c r="A32" s="1" t="s">
        <v>59</v>
      </c>
      <c r="C32" s="76">
        <f>('BS'!D15-781)-'BS'!B15</f>
        <v>-256</v>
      </c>
      <c r="E32" s="19">
        <v>-3090</v>
      </c>
    </row>
    <row r="33" spans="1:5" ht="12.75">
      <c r="A33" s="1" t="s">
        <v>188</v>
      </c>
      <c r="C33" s="76">
        <v>0</v>
      </c>
      <c r="E33" s="19">
        <v>-2091</v>
      </c>
    </row>
    <row r="34" spans="3:5" ht="12.75">
      <c r="C34" s="80"/>
      <c r="E34" s="24"/>
    </row>
    <row r="35" spans="1:5" ht="12.75" customHeight="1">
      <c r="A35" s="1" t="s">
        <v>110</v>
      </c>
      <c r="C35" s="21">
        <f>SUM(C30:C34)</f>
        <v>-71</v>
      </c>
      <c r="E35" s="6">
        <f>+SUM(E30:E34)</f>
        <v>-5081</v>
      </c>
    </row>
    <row r="36" ht="12.75">
      <c r="E36" s="6"/>
    </row>
    <row r="37" spans="1:5" ht="12.75" customHeight="1">
      <c r="A37" s="5" t="s">
        <v>111</v>
      </c>
      <c r="E37" s="6"/>
    </row>
    <row r="38" spans="1:5" ht="12.75">
      <c r="A38" s="1" t="s">
        <v>154</v>
      </c>
      <c r="C38" s="79">
        <f>56-226</f>
        <v>-170</v>
      </c>
      <c r="E38" s="18">
        <v>3415</v>
      </c>
    </row>
    <row r="39" spans="1:5" ht="12.75">
      <c r="A39" s="1" t="s">
        <v>174</v>
      </c>
      <c r="C39" s="76">
        <f>900+1795</f>
        <v>2695</v>
      </c>
      <c r="E39" s="19">
        <v>1900</v>
      </c>
    </row>
    <row r="40" spans="1:5" ht="12.75">
      <c r="A40" s="1" t="s">
        <v>163</v>
      </c>
      <c r="C40" s="76">
        <f>-('BS'!D45+949+Cashflow!C39-'BS'!B45-'Notes '!H152)</f>
        <v>-995</v>
      </c>
      <c r="E40" s="19">
        <v>0</v>
      </c>
    </row>
    <row r="41" spans="1:5" ht="12.75">
      <c r="A41" s="1" t="s">
        <v>162</v>
      </c>
      <c r="C41" s="76">
        <f>'BS'!B30-'BS'!D30+Equity!D21</f>
        <v>-3144</v>
      </c>
      <c r="E41" s="19">
        <v>-2160</v>
      </c>
    </row>
    <row r="42" spans="3:5" ht="12.75">
      <c r="C42" s="80"/>
      <c r="E42" s="24"/>
    </row>
    <row r="43" spans="1:5" ht="12.75" customHeight="1">
      <c r="A43" s="1" t="s">
        <v>112</v>
      </c>
      <c r="C43" s="41">
        <f>+SUM(C38:C42)</f>
        <v>-1614</v>
      </c>
      <c r="E43" s="8">
        <f>+SUM(E38:E42)</f>
        <v>3155</v>
      </c>
    </row>
    <row r="44" ht="12.75">
      <c r="E44" s="6"/>
    </row>
    <row r="45" spans="1:5" ht="12.75" customHeight="1">
      <c r="A45" s="1" t="s">
        <v>113</v>
      </c>
      <c r="C45" s="21">
        <f>+C27+C35+C43</f>
        <v>3399</v>
      </c>
      <c r="E45" s="6">
        <f>+E27+E35+E43</f>
        <v>1521</v>
      </c>
    </row>
    <row r="46" spans="1:5" ht="12.75">
      <c r="A46" s="1" t="s">
        <v>114</v>
      </c>
      <c r="C46" s="81">
        <f>'BS'!D25-167</f>
        <v>2637</v>
      </c>
      <c r="E46" s="17">
        <v>2646</v>
      </c>
    </row>
    <row r="47" spans="1:5" ht="13.5" thickBot="1">
      <c r="A47" s="1" t="s">
        <v>115</v>
      </c>
      <c r="C47" s="82">
        <f>+C45+C46</f>
        <v>6036</v>
      </c>
      <c r="E47" s="16">
        <f>+E45+E46</f>
        <v>4167</v>
      </c>
    </row>
    <row r="48" spans="3:5" ht="13.5" thickTop="1">
      <c r="C48" s="41"/>
      <c r="E48" s="8"/>
    </row>
    <row r="49" spans="1:5" ht="12.75" customHeight="1">
      <c r="A49" s="5" t="s">
        <v>157</v>
      </c>
      <c r="C49" s="41"/>
      <c r="E49" s="8"/>
    </row>
    <row r="50" spans="1:5" ht="12.75">
      <c r="A50" s="1" t="s">
        <v>7</v>
      </c>
      <c r="C50" s="21">
        <f>'BS'!B25</f>
        <v>6302</v>
      </c>
      <c r="E50" s="8">
        <v>4440</v>
      </c>
    </row>
    <row r="51" spans="1:5" ht="12.75">
      <c r="A51" s="1" t="s">
        <v>158</v>
      </c>
      <c r="C51" s="21">
        <f>-'Notes '!H150</f>
        <v>-266</v>
      </c>
      <c r="E51" s="8">
        <v>-273</v>
      </c>
    </row>
    <row r="52" spans="3:5" ht="13.5" thickBot="1">
      <c r="C52" s="82">
        <f>+C50+C51</f>
        <v>6036</v>
      </c>
      <c r="E52" s="16">
        <f>SUM(E50:E51)</f>
        <v>4167</v>
      </c>
    </row>
    <row r="53" spans="1:5" ht="13.5" thickTop="1">
      <c r="A53" s="6" t="s">
        <v>9</v>
      </c>
      <c r="E53" s="8"/>
    </row>
    <row r="54" spans="3:5" ht="12.75">
      <c r="C54" s="22"/>
      <c r="E54" s="6"/>
    </row>
    <row r="55" spans="3:8" ht="12.75">
      <c r="C55" s="22"/>
      <c r="D55" s="2"/>
      <c r="E55" s="6">
        <f>+E30+E43+E53</f>
        <v>3255</v>
      </c>
      <c r="F55" s="2"/>
      <c r="H55" s="2"/>
    </row>
    <row r="56" spans="3:8" ht="12.75">
      <c r="C56" s="22"/>
      <c r="D56" s="2"/>
      <c r="E56" s="17">
        <v>0</v>
      </c>
      <c r="F56" s="2"/>
      <c r="H56" s="2"/>
    </row>
    <row r="57" spans="3:8" ht="13.5" thickBot="1">
      <c r="C57" s="22"/>
      <c r="D57" s="2"/>
      <c r="E57" s="16">
        <f>+E55+E56</f>
        <v>3255</v>
      </c>
      <c r="F57" s="2"/>
      <c r="H57" s="2"/>
    </row>
    <row r="58" spans="4:8" ht="13.5" thickTop="1">
      <c r="D58" s="2"/>
      <c r="E58" s="8"/>
      <c r="F58" s="2"/>
      <c r="H58" s="2"/>
    </row>
    <row r="59" ht="12.75">
      <c r="E59" s="8"/>
    </row>
    <row r="60" ht="12.75">
      <c r="E60" s="8"/>
    </row>
    <row r="61" ht="12.75">
      <c r="E61" s="8"/>
    </row>
    <row r="62" ht="12.75">
      <c r="E62" s="8"/>
    </row>
    <row r="63" ht="12.75">
      <c r="E63" s="6"/>
    </row>
    <row r="64" ht="12.75">
      <c r="E64" s="6"/>
    </row>
    <row r="65" ht="12.75">
      <c r="E65" s="6"/>
    </row>
    <row r="66" ht="12.75">
      <c r="E66" s="6"/>
    </row>
    <row r="67" ht="12.75">
      <c r="E67" s="6"/>
    </row>
  </sheetData>
  <printOptions/>
  <pageMargins left="1" right="0.5" top="0.5" bottom="0.5"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2:P187"/>
  <sheetViews>
    <sheetView zoomScaleSheetLayoutView="100" workbookViewId="0" topLeftCell="A1">
      <selection activeCell="A1" sqref="A1"/>
    </sheetView>
  </sheetViews>
  <sheetFormatPr defaultColWidth="9.140625" defaultRowHeight="12.75"/>
  <cols>
    <col min="1" max="1" width="4.57421875" style="45" customWidth="1"/>
    <col min="2" max="2" width="9.140625" style="1" customWidth="1"/>
    <col min="3" max="3" width="14.7109375" style="1" customWidth="1"/>
    <col min="4" max="4" width="9.28125" style="1" bestFit="1" customWidth="1"/>
    <col min="5" max="5" width="10.28125" style="1" bestFit="1" customWidth="1"/>
    <col min="6" max="6" width="10.7109375" style="1" bestFit="1" customWidth="1"/>
    <col min="7" max="7" width="9.28125" style="1" bestFit="1" customWidth="1"/>
    <col min="8" max="8" width="11.140625" style="1" customWidth="1"/>
    <col min="9" max="9" width="9.28125" style="1" customWidth="1"/>
    <col min="10" max="10" width="9.28125" style="27" bestFit="1" customWidth="1"/>
    <col min="11" max="11" width="6.00390625" style="27" customWidth="1"/>
    <col min="12" max="12" width="1.57421875" style="27" customWidth="1"/>
    <col min="13" max="13" width="9.140625" style="27" customWidth="1"/>
    <col min="14" max="14" width="2.00390625" style="27" customWidth="1"/>
    <col min="15" max="15" width="6.140625" style="27" customWidth="1"/>
    <col min="16" max="16384" width="9.140625" style="27" customWidth="1"/>
  </cols>
  <sheetData>
    <row r="1" ht="12.75" customHeight="1"/>
    <row r="2" ht="15">
      <c r="A2" s="3" t="s">
        <v>65</v>
      </c>
    </row>
    <row r="3" ht="15">
      <c r="A3" s="4" t="s">
        <v>66</v>
      </c>
    </row>
    <row r="5" ht="15">
      <c r="A5" s="45" t="s">
        <v>57</v>
      </c>
    </row>
    <row r="6" spans="1:2" ht="15">
      <c r="A6" s="67" t="s">
        <v>187</v>
      </c>
      <c r="B6" s="68"/>
    </row>
    <row r="8" spans="1:2" ht="15">
      <c r="A8" s="46" t="s">
        <v>20</v>
      </c>
      <c r="B8" s="5" t="s">
        <v>35</v>
      </c>
    </row>
    <row r="12" ht="15">
      <c r="K12" s="29"/>
    </row>
    <row r="21" spans="1:2" ht="15">
      <c r="A21" s="46" t="s">
        <v>21</v>
      </c>
      <c r="B21" s="5" t="s">
        <v>36</v>
      </c>
    </row>
    <row r="25" spans="1:2" ht="15">
      <c r="A25" s="46" t="s">
        <v>22</v>
      </c>
      <c r="B25" s="5" t="s">
        <v>37</v>
      </c>
    </row>
    <row r="26" spans="1:2" ht="15">
      <c r="A26" s="46"/>
      <c r="B26" s="5"/>
    </row>
    <row r="27" spans="1:2" ht="15">
      <c r="A27" s="46"/>
      <c r="B27" s="5"/>
    </row>
    <row r="28" spans="1:2" ht="15">
      <c r="A28" s="46"/>
      <c r="B28" s="5"/>
    </row>
    <row r="29" spans="1:2" ht="15">
      <c r="A29" s="46"/>
      <c r="B29" s="5"/>
    </row>
    <row r="30" spans="1:2" ht="15">
      <c r="A30" s="46" t="s">
        <v>23</v>
      </c>
      <c r="B30" s="5" t="s">
        <v>116</v>
      </c>
    </row>
    <row r="32" ht="15">
      <c r="B32" s="1" t="s">
        <v>117</v>
      </c>
    </row>
    <row r="34" spans="1:2" ht="15">
      <c r="A34" s="46" t="s">
        <v>38</v>
      </c>
      <c r="B34" s="5" t="s">
        <v>118</v>
      </c>
    </row>
    <row r="36" ht="15">
      <c r="B36" s="1" t="s">
        <v>120</v>
      </c>
    </row>
    <row r="37" ht="15">
      <c r="B37" s="1" t="s">
        <v>121</v>
      </c>
    </row>
    <row r="39" spans="1:2" ht="15">
      <c r="A39" s="46" t="s">
        <v>39</v>
      </c>
      <c r="B39" s="5" t="s">
        <v>119</v>
      </c>
    </row>
    <row r="43" spans="1:2" ht="15">
      <c r="A43" s="46" t="s">
        <v>40</v>
      </c>
      <c r="B43" s="5" t="s">
        <v>41</v>
      </c>
    </row>
    <row r="50" spans="1:2" ht="15">
      <c r="A50" s="46" t="s">
        <v>42</v>
      </c>
      <c r="B50" s="5" t="s">
        <v>43</v>
      </c>
    </row>
    <row r="51" spans="1:2" ht="15">
      <c r="A51" s="46"/>
      <c r="B51" s="5"/>
    </row>
    <row r="52" spans="1:2" ht="15">
      <c r="A52" s="46"/>
      <c r="B52" s="5"/>
    </row>
    <row r="53" spans="1:2" ht="15">
      <c r="A53" s="46"/>
      <c r="B53" s="5"/>
    </row>
    <row r="54" spans="1:2" ht="15">
      <c r="A54" s="46"/>
      <c r="B54" s="5"/>
    </row>
    <row r="55" spans="1:2" ht="15">
      <c r="A55" s="46"/>
      <c r="B55" s="5"/>
    </row>
    <row r="56" spans="1:2" ht="15">
      <c r="A56" s="46"/>
      <c r="B56" s="5"/>
    </row>
    <row r="57" spans="1:2" ht="15">
      <c r="A57" s="46" t="s">
        <v>25</v>
      </c>
      <c r="B57" s="5" t="s">
        <v>24</v>
      </c>
    </row>
    <row r="62" spans="1:2" ht="15">
      <c r="A62" s="46" t="s">
        <v>26</v>
      </c>
      <c r="B62" s="5" t="s">
        <v>27</v>
      </c>
    </row>
    <row r="67" spans="1:2" ht="15">
      <c r="A67" s="46" t="s">
        <v>28</v>
      </c>
      <c r="B67" s="5" t="s">
        <v>60</v>
      </c>
    </row>
    <row r="75" spans="1:2" ht="15">
      <c r="A75" s="46" t="s">
        <v>29</v>
      </c>
      <c r="B75" s="5" t="s">
        <v>122</v>
      </c>
    </row>
    <row r="77" ht="15">
      <c r="B77" s="1" t="s">
        <v>165</v>
      </c>
    </row>
    <row r="79" spans="1:2" ht="15">
      <c r="A79" s="46" t="s">
        <v>30</v>
      </c>
      <c r="B79" s="5" t="s">
        <v>123</v>
      </c>
    </row>
    <row r="81" ht="15">
      <c r="B81" s="1" t="s">
        <v>124</v>
      </c>
    </row>
    <row r="83" spans="1:2" ht="15">
      <c r="A83" s="46" t="s">
        <v>32</v>
      </c>
      <c r="B83" s="5" t="s">
        <v>31</v>
      </c>
    </row>
    <row r="89" ht="15">
      <c r="B89" s="5"/>
    </row>
    <row r="90" spans="1:9" s="30" customFormat="1" ht="15">
      <c r="A90" s="47" t="s">
        <v>33</v>
      </c>
      <c r="B90" s="48" t="s">
        <v>143</v>
      </c>
      <c r="C90" s="22"/>
      <c r="D90" s="22"/>
      <c r="E90" s="22"/>
      <c r="F90" s="22"/>
      <c r="G90" s="22"/>
      <c r="H90" s="22"/>
      <c r="I90" s="22"/>
    </row>
    <row r="91" spans="1:9" s="30" customFormat="1" ht="15">
      <c r="A91" s="49"/>
      <c r="B91" s="22"/>
      <c r="C91" s="22"/>
      <c r="D91" s="22"/>
      <c r="E91" s="22"/>
      <c r="F91" s="22"/>
      <c r="G91" s="22"/>
      <c r="H91" s="22"/>
      <c r="I91" s="22"/>
    </row>
    <row r="92" spans="1:9" s="30" customFormat="1" ht="15">
      <c r="A92" s="49"/>
      <c r="B92" s="22"/>
      <c r="C92" s="22"/>
      <c r="D92" s="22"/>
      <c r="E92" s="22"/>
      <c r="F92" s="22"/>
      <c r="G92" s="22"/>
      <c r="H92" s="22"/>
      <c r="I92" s="22"/>
    </row>
    <row r="93" spans="1:9" s="30" customFormat="1" ht="15">
      <c r="A93" s="49"/>
      <c r="B93" s="22"/>
      <c r="C93" s="22"/>
      <c r="D93" s="22"/>
      <c r="E93" s="22"/>
      <c r="F93" s="22"/>
      <c r="G93" s="22"/>
      <c r="H93" s="22"/>
      <c r="I93" s="22"/>
    </row>
    <row r="94" spans="1:9" s="30" customFormat="1" ht="15">
      <c r="A94" s="49"/>
      <c r="B94" s="22"/>
      <c r="C94" s="22"/>
      <c r="D94" s="22"/>
      <c r="E94" s="22"/>
      <c r="F94" s="22"/>
      <c r="G94" s="22"/>
      <c r="H94" s="22"/>
      <c r="I94" s="22"/>
    </row>
    <row r="95" spans="1:9" s="30" customFormat="1" ht="15">
      <c r="A95" s="49"/>
      <c r="B95" s="22"/>
      <c r="C95" s="22"/>
      <c r="D95" s="22"/>
      <c r="E95" s="22"/>
      <c r="F95" s="22"/>
      <c r="G95" s="22"/>
      <c r="H95" s="22"/>
      <c r="I95" s="22"/>
    </row>
    <row r="96" spans="1:2" ht="15">
      <c r="A96" s="46" t="s">
        <v>34</v>
      </c>
      <c r="B96" s="5" t="s">
        <v>141</v>
      </c>
    </row>
    <row r="103" spans="1:2" ht="15">
      <c r="A103" s="46" t="s">
        <v>44</v>
      </c>
      <c r="B103" s="5" t="s">
        <v>5</v>
      </c>
    </row>
    <row r="104" spans="6:8" ht="15">
      <c r="F104" s="2" t="s">
        <v>94</v>
      </c>
      <c r="H104" s="2" t="s">
        <v>94</v>
      </c>
    </row>
    <row r="105" spans="6:8" ht="15">
      <c r="F105" s="2" t="s">
        <v>1</v>
      </c>
      <c r="H105" s="2" t="s">
        <v>3</v>
      </c>
    </row>
    <row r="106" spans="6:8" ht="15">
      <c r="F106" s="2" t="s">
        <v>179</v>
      </c>
      <c r="H106" s="2" t="str">
        <f>F106</f>
        <v>30.4.06</v>
      </c>
    </row>
    <row r="107" spans="6:8" ht="15">
      <c r="F107" s="2" t="s">
        <v>2</v>
      </c>
      <c r="H107" s="2" t="s">
        <v>2</v>
      </c>
    </row>
    <row r="108" ht="15">
      <c r="B108" s="1" t="s">
        <v>125</v>
      </c>
    </row>
    <row r="109" spans="6:7" ht="15">
      <c r="F109" s="22"/>
      <c r="G109" s="22"/>
    </row>
    <row r="110" spans="2:8" ht="15">
      <c r="B110" s="69" t="s">
        <v>147</v>
      </c>
      <c r="C110" s="69"/>
      <c r="D110" s="69"/>
      <c r="E110" s="69"/>
      <c r="F110" s="50"/>
      <c r="G110" s="50"/>
      <c r="H110" s="51"/>
    </row>
    <row r="111" spans="2:8" ht="12.75" customHeight="1" hidden="1">
      <c r="B111" s="69"/>
      <c r="C111" s="69"/>
      <c r="D111" s="69"/>
      <c r="E111" s="69"/>
      <c r="F111" s="50"/>
      <c r="G111" s="50"/>
      <c r="H111" s="51"/>
    </row>
    <row r="112" spans="2:8" ht="15">
      <c r="B112" s="69" t="s">
        <v>126</v>
      </c>
      <c r="C112" s="69"/>
      <c r="D112" s="69"/>
      <c r="E112" s="69"/>
      <c r="F112" s="50">
        <f>-'IS'!B34</f>
        <v>164</v>
      </c>
      <c r="G112" s="50"/>
      <c r="H112" s="51">
        <f>-'IS'!F34</f>
        <v>2029</v>
      </c>
    </row>
    <row r="113" spans="2:8" ht="15">
      <c r="B113" s="69" t="s">
        <v>128</v>
      </c>
      <c r="C113" s="69"/>
      <c r="D113" s="69"/>
      <c r="E113" s="69"/>
      <c r="F113" s="50">
        <v>0</v>
      </c>
      <c r="G113" s="50"/>
      <c r="H113" s="51">
        <v>0</v>
      </c>
    </row>
    <row r="114" spans="2:8" ht="15">
      <c r="B114" s="69" t="s">
        <v>148</v>
      </c>
      <c r="C114" s="69"/>
      <c r="D114" s="69"/>
      <c r="E114" s="69"/>
      <c r="F114" s="50">
        <v>0</v>
      </c>
      <c r="G114" s="50"/>
      <c r="H114" s="51">
        <v>0</v>
      </c>
    </row>
    <row r="115" spans="2:8" ht="15.75" thickBot="1">
      <c r="B115" s="69" t="s">
        <v>127</v>
      </c>
      <c r="C115" s="69"/>
      <c r="D115" s="69"/>
      <c r="E115" s="69"/>
      <c r="F115" s="70">
        <f>SUM(F112:F114)</f>
        <v>164</v>
      </c>
      <c r="G115" s="50"/>
      <c r="H115" s="70">
        <f>SUM(H112:H114)</f>
        <v>2029</v>
      </c>
    </row>
    <row r="116" ht="15.75" thickTop="1"/>
    <row r="117" ht="15">
      <c r="B117" s="1" t="s">
        <v>129</v>
      </c>
    </row>
    <row r="119" spans="6:8" ht="15">
      <c r="F119" s="2" t="s">
        <v>94</v>
      </c>
      <c r="H119" s="2" t="s">
        <v>94</v>
      </c>
    </row>
    <row r="120" spans="6:8" ht="15">
      <c r="F120" s="2" t="s">
        <v>1</v>
      </c>
      <c r="H120" s="2" t="s">
        <v>3</v>
      </c>
    </row>
    <row r="121" spans="6:8" ht="15">
      <c r="F121" s="2" t="s">
        <v>179</v>
      </c>
      <c r="H121" s="2" t="str">
        <f>F121</f>
        <v>30.4.06</v>
      </c>
    </row>
    <row r="122" spans="6:8" ht="15">
      <c r="F122" s="2" t="s">
        <v>130</v>
      </c>
      <c r="H122" s="2" t="s">
        <v>130</v>
      </c>
    </row>
    <row r="124" spans="2:8" ht="15">
      <c r="B124" s="1" t="s">
        <v>131</v>
      </c>
      <c r="F124" s="22">
        <v>28</v>
      </c>
      <c r="G124" s="22"/>
      <c r="H124" s="22">
        <v>28</v>
      </c>
    </row>
    <row r="125" spans="2:8" ht="15">
      <c r="B125" s="1" t="s">
        <v>189</v>
      </c>
      <c r="F125" s="71">
        <v>0</v>
      </c>
      <c r="G125" s="22"/>
      <c r="H125" s="71">
        <v>6</v>
      </c>
    </row>
    <row r="126" spans="2:8" ht="15">
      <c r="B126" s="1" t="s">
        <v>155</v>
      </c>
      <c r="F126" s="71">
        <v>0</v>
      </c>
      <c r="G126" s="22"/>
      <c r="H126" s="72">
        <v>-1</v>
      </c>
    </row>
    <row r="127" spans="2:8" ht="15">
      <c r="B127" s="1" t="s">
        <v>190</v>
      </c>
      <c r="F127" s="71">
        <v>33</v>
      </c>
      <c r="G127" s="22"/>
      <c r="H127" s="71">
        <v>0</v>
      </c>
    </row>
    <row r="128" spans="6:8" ht="15.75" thickBot="1">
      <c r="F128" s="73">
        <f>SUM(F124:F127)</f>
        <v>61</v>
      </c>
      <c r="G128" s="22"/>
      <c r="H128" s="73">
        <f>SUM(H124:H127)</f>
        <v>33</v>
      </c>
    </row>
    <row r="129" ht="15.75" thickTop="1"/>
    <row r="131" spans="1:2" ht="15">
      <c r="A131" s="46" t="s">
        <v>45</v>
      </c>
      <c r="B131" s="5" t="s">
        <v>61</v>
      </c>
    </row>
    <row r="135" spans="1:2" ht="15">
      <c r="A135" s="46" t="s">
        <v>46</v>
      </c>
      <c r="B135" s="5" t="s">
        <v>47</v>
      </c>
    </row>
    <row r="140" spans="1:2" ht="15">
      <c r="A140" s="46" t="s">
        <v>48</v>
      </c>
      <c r="B140" s="5" t="s">
        <v>160</v>
      </c>
    </row>
    <row r="144" spans="1:2" ht="15">
      <c r="A144" s="46" t="s">
        <v>49</v>
      </c>
      <c r="B144" s="5" t="s">
        <v>50</v>
      </c>
    </row>
    <row r="146" spans="2:8" ht="15">
      <c r="B146" s="22"/>
      <c r="C146" s="22"/>
      <c r="D146" s="23" t="s">
        <v>132</v>
      </c>
      <c r="E146" s="23"/>
      <c r="F146" s="23" t="s">
        <v>133</v>
      </c>
      <c r="G146" s="23"/>
      <c r="H146" s="23" t="s">
        <v>15</v>
      </c>
    </row>
    <row r="147" spans="2:8" ht="15">
      <c r="B147" s="22" t="s">
        <v>135</v>
      </c>
      <c r="C147" s="22"/>
      <c r="D147" s="23" t="s">
        <v>2</v>
      </c>
      <c r="E147" s="22"/>
      <c r="F147" s="23" t="s">
        <v>2</v>
      </c>
      <c r="G147" s="22"/>
      <c r="H147" s="23" t="s">
        <v>2</v>
      </c>
    </row>
    <row r="148" spans="2:8" ht="6" customHeight="1">
      <c r="B148" s="22"/>
      <c r="C148" s="22"/>
      <c r="D148" s="22"/>
      <c r="E148" s="22"/>
      <c r="F148" s="22"/>
      <c r="G148" s="22"/>
      <c r="H148" s="22"/>
    </row>
    <row r="149" spans="2:8" ht="15">
      <c r="B149" s="52" t="s">
        <v>136</v>
      </c>
      <c r="C149" s="22"/>
      <c r="D149" s="51"/>
      <c r="E149" s="51"/>
      <c r="F149" s="51"/>
      <c r="G149" s="51"/>
      <c r="H149" s="51"/>
    </row>
    <row r="150" spans="2:8" ht="15">
      <c r="B150" s="22" t="s">
        <v>134</v>
      </c>
      <c r="C150" s="22"/>
      <c r="D150" s="51">
        <v>0</v>
      </c>
      <c r="E150" s="51"/>
      <c r="F150" s="51">
        <v>266</v>
      </c>
      <c r="G150" s="51"/>
      <c r="H150" s="51">
        <f>SUM(D150:F150)</f>
        <v>266</v>
      </c>
    </row>
    <row r="151" spans="2:8" ht="15">
      <c r="B151" s="22" t="s">
        <v>137</v>
      </c>
      <c r="C151" s="22"/>
      <c r="D151" s="51">
        <v>0</v>
      </c>
      <c r="E151" s="51"/>
      <c r="F151" s="51">
        <v>56</v>
      </c>
      <c r="G151" s="51"/>
      <c r="H151" s="51">
        <f>SUM(D151:F151)</f>
        <v>56</v>
      </c>
    </row>
    <row r="152" spans="2:8" ht="15">
      <c r="B152" s="22" t="s">
        <v>177</v>
      </c>
      <c r="C152" s="22"/>
      <c r="D152" s="51">
        <v>0</v>
      </c>
      <c r="E152" s="51"/>
      <c r="F152" s="51">
        <v>1533</v>
      </c>
      <c r="G152" s="51"/>
      <c r="H152" s="51">
        <f>SUM(D152:F152)</f>
        <v>1533</v>
      </c>
    </row>
    <row r="153" spans="2:8" ht="15">
      <c r="B153" s="22"/>
      <c r="C153" s="22"/>
      <c r="D153" s="63">
        <f>SUM(D150:D152)</f>
        <v>0</v>
      </c>
      <c r="E153" s="51"/>
      <c r="F153" s="63">
        <f>SUM(F150:F152)</f>
        <v>1855</v>
      </c>
      <c r="G153" s="51"/>
      <c r="H153" s="63">
        <f>SUM(H150:H152)</f>
        <v>1855</v>
      </c>
    </row>
    <row r="154" spans="2:8" ht="6" customHeight="1">
      <c r="B154" s="22"/>
      <c r="C154" s="22"/>
      <c r="D154" s="50"/>
      <c r="E154" s="51"/>
      <c r="F154" s="50"/>
      <c r="G154" s="51"/>
      <c r="H154" s="50"/>
    </row>
    <row r="155" spans="2:8" ht="15">
      <c r="B155" s="52" t="s">
        <v>167</v>
      </c>
      <c r="C155" s="22"/>
      <c r="D155" s="50"/>
      <c r="E155" s="51"/>
      <c r="F155" s="50"/>
      <c r="G155" s="51"/>
      <c r="H155" s="50"/>
    </row>
    <row r="156" spans="2:8" ht="15">
      <c r="B156" s="22" t="s">
        <v>166</v>
      </c>
      <c r="C156" s="22"/>
      <c r="D156" s="51">
        <v>0</v>
      </c>
      <c r="E156" s="51"/>
      <c r="F156" s="51">
        <f>'BS'!B45</f>
        <v>2090</v>
      </c>
      <c r="G156" s="51"/>
      <c r="H156" s="51">
        <f>SUM(D156:F156)</f>
        <v>2090</v>
      </c>
    </row>
    <row r="157" spans="2:8" ht="6" customHeight="1">
      <c r="B157" s="22"/>
      <c r="C157" s="22"/>
      <c r="D157" s="50"/>
      <c r="E157" s="51"/>
      <c r="F157" s="50"/>
      <c r="G157" s="51"/>
      <c r="H157" s="50"/>
    </row>
    <row r="158" spans="2:8" ht="15.75" thickBot="1">
      <c r="B158" s="22" t="s">
        <v>15</v>
      </c>
      <c r="C158" s="22"/>
      <c r="D158" s="53">
        <f>+D153+D156</f>
        <v>0</v>
      </c>
      <c r="E158" s="51"/>
      <c r="F158" s="53">
        <f>+F153+F156</f>
        <v>3945</v>
      </c>
      <c r="G158" s="51"/>
      <c r="H158" s="53">
        <f>+H153+H156</f>
        <v>3945</v>
      </c>
    </row>
    <row r="159" ht="15.75" thickTop="1"/>
    <row r="160" spans="1:2" ht="15">
      <c r="A160" s="46" t="s">
        <v>51</v>
      </c>
      <c r="B160" s="5" t="s">
        <v>52</v>
      </c>
    </row>
    <row r="164" spans="1:2" ht="15">
      <c r="A164" s="46" t="s">
        <v>53</v>
      </c>
      <c r="B164" s="5" t="s">
        <v>54</v>
      </c>
    </row>
    <row r="168" spans="1:2" ht="15">
      <c r="A168" s="46" t="s">
        <v>55</v>
      </c>
      <c r="B168" s="5" t="s">
        <v>138</v>
      </c>
    </row>
    <row r="169" spans="1:2" ht="15">
      <c r="A169" s="46"/>
      <c r="B169" s="5"/>
    </row>
    <row r="170" spans="1:2" ht="15">
      <c r="A170" s="46"/>
      <c r="B170" s="1" t="s">
        <v>64</v>
      </c>
    </row>
    <row r="171" ht="15">
      <c r="A171" s="46"/>
    </row>
    <row r="172" spans="1:10" ht="15">
      <c r="A172" s="46"/>
      <c r="B172" s="5"/>
      <c r="F172" s="54" t="s">
        <v>139</v>
      </c>
      <c r="G172" s="55"/>
      <c r="H172" s="2" t="s">
        <v>151</v>
      </c>
      <c r="I172" s="55"/>
      <c r="J172" s="31"/>
    </row>
    <row r="173" spans="1:10" ht="15">
      <c r="A173" s="46"/>
      <c r="B173" s="5"/>
      <c r="F173" s="2" t="s">
        <v>94</v>
      </c>
      <c r="G173" s="55"/>
      <c r="H173" s="2" t="s">
        <v>94</v>
      </c>
      <c r="I173" s="55"/>
      <c r="J173" s="31"/>
    </row>
    <row r="174" spans="1:10" ht="15">
      <c r="A174" s="46"/>
      <c r="B174" s="5"/>
      <c r="F174" s="2" t="s">
        <v>1</v>
      </c>
      <c r="G174" s="55"/>
      <c r="H174" s="2" t="s">
        <v>3</v>
      </c>
      <c r="I174" s="55"/>
      <c r="J174" s="31"/>
    </row>
    <row r="175" spans="6:8" ht="15">
      <c r="F175" s="2" t="s">
        <v>179</v>
      </c>
      <c r="H175" s="2" t="str">
        <f>F175</f>
        <v>30.4.06</v>
      </c>
    </row>
    <row r="176" spans="6:10" ht="15">
      <c r="F176" s="2"/>
      <c r="H176" s="2"/>
      <c r="J176" s="32"/>
    </row>
    <row r="177" spans="2:8" ht="15.75" thickBot="1">
      <c r="B177" s="1" t="s">
        <v>56</v>
      </c>
      <c r="F177" s="56">
        <f>'IS'!B42</f>
        <v>304</v>
      </c>
      <c r="G177" s="51"/>
      <c r="H177" s="56">
        <f>'IS'!F42</f>
        <v>3824</v>
      </c>
    </row>
    <row r="178" spans="6:13" ht="15.75" thickTop="1">
      <c r="F178" s="57"/>
      <c r="G178" s="51"/>
      <c r="H178" s="57"/>
      <c r="K178" s="28"/>
      <c r="M178" s="28"/>
    </row>
    <row r="179" spans="2:13" ht="15">
      <c r="B179" s="1" t="s">
        <v>63</v>
      </c>
      <c r="F179" s="57"/>
      <c r="G179" s="51"/>
      <c r="H179" s="57"/>
      <c r="K179" s="28"/>
      <c r="M179" s="28"/>
    </row>
    <row r="180" spans="2:13" ht="15.75" thickBot="1">
      <c r="B180" s="1" t="s">
        <v>62</v>
      </c>
      <c r="F180" s="56">
        <v>125000</v>
      </c>
      <c r="G180" s="51"/>
      <c r="H180" s="56">
        <v>125000</v>
      </c>
      <c r="K180" s="28"/>
      <c r="M180" s="28"/>
    </row>
    <row r="181" spans="6:16" ht="15.75" thickTop="1">
      <c r="F181" s="57"/>
      <c r="G181" s="51"/>
      <c r="H181" s="57"/>
      <c r="K181" s="28"/>
      <c r="P181" s="33"/>
    </row>
    <row r="182" spans="2:8" ht="15.75" thickBot="1">
      <c r="B182" s="1" t="s">
        <v>58</v>
      </c>
      <c r="F182" s="58">
        <f>+F177/F180*100</f>
        <v>0.24320000000000003</v>
      </c>
      <c r="G182" s="51"/>
      <c r="H182" s="58">
        <f>+H177/H180*100</f>
        <v>3.0592</v>
      </c>
    </row>
    <row r="183" spans="6:8" ht="15.75" thickTop="1">
      <c r="F183" s="59"/>
      <c r="G183" s="60"/>
      <c r="H183" s="59"/>
    </row>
    <row r="184" spans="6:8" ht="15">
      <c r="F184" s="59"/>
      <c r="G184" s="60"/>
      <c r="H184" s="59"/>
    </row>
    <row r="185" spans="6:8" ht="15">
      <c r="F185" s="59"/>
      <c r="G185" s="60"/>
      <c r="H185" s="59"/>
    </row>
    <row r="186" spans="6:8" ht="15">
      <c r="F186" s="2"/>
      <c r="H186" s="2"/>
    </row>
    <row r="187" spans="6:8" ht="15">
      <c r="F187" s="2"/>
      <c r="H187" s="2" t="s">
        <v>142</v>
      </c>
    </row>
  </sheetData>
  <printOptions/>
  <pageMargins left="0.75" right="0.25" top="0.5" bottom="0.5" header="0.5" footer="0.5"/>
  <pageSetup horizontalDpi="300" verticalDpi="300" orientation="portrait" paperSize="9" scale="99" r:id="rId2"/>
  <rowBreaks count="5" manualBreakCount="5">
    <brk id="49" max="8" man="1"/>
    <brk id="94" max="8" man="1"/>
    <brk id="139" max="8" man="1"/>
    <brk id="185" max="8" man="1"/>
    <brk id="18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Yee Lin</cp:lastModifiedBy>
  <cp:lastPrinted>2006-06-13T06:35:32Z</cp:lastPrinted>
  <dcterms:created xsi:type="dcterms:W3CDTF">2003-11-01T13:04:36Z</dcterms:created>
  <dcterms:modified xsi:type="dcterms:W3CDTF">2006-06-16T05:17:17Z</dcterms:modified>
  <cp:category/>
  <cp:version/>
  <cp:contentType/>
  <cp:contentStatus/>
</cp:coreProperties>
</file>